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3\"/>
    </mc:Choice>
  </mc:AlternateContent>
  <xr:revisionPtr revIDLastSave="0" documentId="8_{3FAA5E88-1F86-495F-AC32-1E1F014B6F73}"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307" i="8"/>
  <c r="F293" i="8"/>
  <c r="F295"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1" i="8"/>
  <c r="C293" i="8"/>
  <c r="C307" i="8"/>
  <c r="C295" i="8"/>
  <c r="D291" i="8"/>
  <c r="D295" i="8"/>
  <c r="D293" i="8"/>
  <c r="D307"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<sst xmlns="http://schemas.openxmlformats.org/spreadsheetml/2006/main" count="4222" uniqueCount="2707">
  <si>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</si>
  <si>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</si>
  <si>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</si>
  <si>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</si>
  <si>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</si>
  <si>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</si>
  <si>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</si>
  <si>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</si>
  <si>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</si>
  <si>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</si>
  <si>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</si>
  <si>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</si>
  <si>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</si>
  <si>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</si>
  <si>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</si>
  <si>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</si>
  <si>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</si>
  <si>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</si>
  <si>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</si>
  <si>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</si>
  <si>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</si>
  <si>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</si>
  <si>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</si>
  <si>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</si>
  <si>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</si>
  <si>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</si>
  <si>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</si>
  <si>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</si>
  <si>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</si>
  <si>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</si>
  <si>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</si>
  <si>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</si>
  <si>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</si>
  <si>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</si>
  <si>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</si>
  <si>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</si>
  <si>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</si>
  <si>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</si>
  <si>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</si>
  <si>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</si>
  <si>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</si>
  <si>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</si>
  <si>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</si>
  <si>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</si>
  <si>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</si>
  <si>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</si>
  <si>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</si>
  <si>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</si>
  <si>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</si>
  <si>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</si>
  <si>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</si>
  <si>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</si>
  <si>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</si>
  <si>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</si>
  <si>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</si>
  <si>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</si>
  <si>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</si>
  <si>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</si>
  <si>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</si>
  <si>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</si>
  <si>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</si>
  <si>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</si>
  <si>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</si>
  <si>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</si>
  <si>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</si>
  <si>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</si>
  <si>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</si>
  <si>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</si>
  <si>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</si>
  <si>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</si>
  <si>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</si>
  <si>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</si>
  <si>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</si>
  <si>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</si>
  <si>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</si>
  <si>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</si>
  <si>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</si>
  <si>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</si>
  <si>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</si>
  <si>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</si>
  <si>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</si>
  <si>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</si>
  <si>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</si>
  <si>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</si>
  <si>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</si>
  <si>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</si>
  <si>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</si>
  <si>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</si>
  <si>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</si>
  <si>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</si>
  <si>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</si>
  <si>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</si>
  <si>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</si>
  <si>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</si>
  <si>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</si>
  <si>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</si>
  <si>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</si>
  <si>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</si>
  <si>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</si>
  <si>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</si>
  <si>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</si>
  <si>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</si>
  <si>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</si>
  <si>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</si>
  <si>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</si>
  <si>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</si>
  <si>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</si>
  <si>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</si>
  <si>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</si>
  <si>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</si>
  <si>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</si>
  <si>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</si>
  <si>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</si>
  <si>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</si>
  <si>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</si>
  <si>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</si>
  <si>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</si>
  <si>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</si>
  <si>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</si>
  <si>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</si>
  <si>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</si>
  <si>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</si>
  <si>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</si>
  <si>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</si>
  <si>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</si>
  <si>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</si>
  <si>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</si>
  <si>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</si>
  <si>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</si>
  <si>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</si>
  <si>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</si>
  <si>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</si>
  <si>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</si>
  <si>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</si>
  <si>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</si>
  <si>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</si>
  <si>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</si>
  <si>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</si>
  <si>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</si>
  <si>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</si>
  <si>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</si>
  <si>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</si>
  <si>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</si>
  <si>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</si>
  <si>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</si>
  <si>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</si>
  <si>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</si>
  <si>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</si>
  <si>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</si>
  <si>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</si>
  <si>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</si>
  <si>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</si>
  <si>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</si>
  <si>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</si>
  <si>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</si>
  <si>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</si>
  <si>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</si>
  <si>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</si>
  <si>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</si>
  <si>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</si>
  <si>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</si>
  <si>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</si>
  <si>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</si>
  <si>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</si>
  <si>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</si>
  <si>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</si>
  <si>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</si>
  <si>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</si>
  <si>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</si>
  <si>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</si>
  <si>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</si>
  <si>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</si>
  <si>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</si>
  <si>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</si>
  <si>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</si>
  <si>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</si>
  <si>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</si>
  <si>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</si>
  <si>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</si>
  <si>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</si>
  <si>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</si>
  <si>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</si>
  <si>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</si>
  <si>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</si>
  <si>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</si>
  <si>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</si>
  <si>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</si>
  <si>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</si>
  <si>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</si>
  <si>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</si>
  <si>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</si>
  <si>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</si>
  <si>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</si>
  <si>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</si>
  <si>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</si>
  <si>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</si>
  <si>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</si>
  <si>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</si>
  <si>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</si>
  <si>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</si>
  <si>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</si>
  <si>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</si>
  <si>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</si>
  <si>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</si>
  <si>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</si>
  <si>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</si>
  <si>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</si>
  <si>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</si>
  <si>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</si>
  <si>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</si>
  <si>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</si>
  <si>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</si>
  <si>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</si>
  <si>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</si>
  <si>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</si>
  <si>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</si>
  <si>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</si>
  <si>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</si>
  <si>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</si>
  <si>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</si>
  <si>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</si>
  <si>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</si>
  <si>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</si>
  <si>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</si>
  <si>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</si>
  <si>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</si>
  <si>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</si>
  <si>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</si>
  <si>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</si>
  <si>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</si>
  <si>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</si>
  <si>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</si>
  <si>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</si>
  <si>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</si>
  <si>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</si>
  <si>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</si>
  <si>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</si>
  <si>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</si>
  <si>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</si>
  <si>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</si>
  <si>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</si>
  <si>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</si>
  <si>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</si>
  <si>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</si>
  <si>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</si>
  <si>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</si>
  <si>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</si>
  <si>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</si>
  <si>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</si>
  <si>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</si>
  <si>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</si>
  <si>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</si>
  <si>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</si>
  <si>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</si>
  <si>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</si>
  <si>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</si>
  <si>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</si>
  <si>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</si>
  <si>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</si>
  <si>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</si>
  <si>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</si>
  <si>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</si>
  <si>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</si>
  <si>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</si>
  <si>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</si>
  <si>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</si>
  <si>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</si>
  <si>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</si>
  <si>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</si>
  <si>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</si>
  <si>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</si>
  <si>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</si>
  <si>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</si>
  <si>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</si>
  <si>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</si>
  <si>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</si>
  <si>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</si>
  <si>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</si>
  <si>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</si>
  <si>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</si>
  <si>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</si>
  <si>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</si>
  <si>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</si>
  <si>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</si>
  <si>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</si>
  <si>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</si>
  <si>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</si>
  <si>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</si>
  <si>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</si>
  <si>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</si>
  <si>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</si>
  <si>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</si>
  <si>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</si>
  <si>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</si>
  <si>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</si>
  <si>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</si>
  <si>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</si>
  <si>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</si>
  <si>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</si>
  <si>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</si>
  <si>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</si>
  <si>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</si>
  <si>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</si>
  <si>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</si>
  <si>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</si>
  <si>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</si>
  <si>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</si>
  <si>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</si>
  <si>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</si>
  <si>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</si>
  <si>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</si>
  <si>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</si>
  <si>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</si>
  <si>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</si>
  <si>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</si>
  <si>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</si>
  <si>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</si>
  <si>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</si>
  <si>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</si>
  <si>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</si>
  <si>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</si>
  <si>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</si>
  <si>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</si>
  <si>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</si>
  <si>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</si>
  <si>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</si>
  <si>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</si>
  <si>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</si>
  <si>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</si>
  <si>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</si>
  <si>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</si>
  <si>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</si>
  <si>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</si>
  <si>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</si>
  <si>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</si>
  <si>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</si>
  <si>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</si>
  <si>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</si>
  <si>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</si>
  <si>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</si>
  <si>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</si>
  <si>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</si>
  <si>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</si>
  <si>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</si>
  <si>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</si>
  <si>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</si>
  <si>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</si>
  <si>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</si>
  <si>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</si>
  <si>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</si>
  <si>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</si>
  <si>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</si>
  <si>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</si>
  <si>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</si>
  <si>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</si>
  <si>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</si>
  <si>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</si>
  <si>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</si>
  <si>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</si>
  <si>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</si>
  <si>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</si>
  <si>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</si>
  <si>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</si>
  <si>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</si>
  <si>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</si>
  <si>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</si>
  <si>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</si>
  <si>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</si>
  <si>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</si>
  <si>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</si>
  <si>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</si>
  <si>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</si>
  <si>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</si>
  <si>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</si>
  <si>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</si>
  <si>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</si>
  <si>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</si>
  <si>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</si>
  <si>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</si>
  <si>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</si>
  <si>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</si>
  <si>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</si>
  <si>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</si>
  <si>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</si>
  <si>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</si>
  <si>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</si>
  <si>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</si>
  <si>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</si>
  <si>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</si>
  <si>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</si>
  <si>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</si>
  <si>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</si>
  <si>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</si>
  <si>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</si>
  <si>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</si>
  <si>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</si>
  <si>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</si>
  <si>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</si>
  <si>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</si>
  <si>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</si>
  <si>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</si>
  <si>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</si>
  <si>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</si>
  <si>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</si>
  <si>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</si>
  <si>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</si>
  <si>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</si>
  <si>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</si>
  <si>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</si>
  <si>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</si>
  <si>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</si>
  <si>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</si>
  <si>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</si>
  <si>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</si>
  <si>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</si>
  <si>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</si>
  <si>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</si>
  <si>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</si>
  <si>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</si>
  <si>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</si>
  <si>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</si>
  <si>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</si>
  <si>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</si>
  <si>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</si>
  <si>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</si>
  <si>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</si>
  <si>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</si>
  <si>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</si>
  <si>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</si>
  <si>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</si>
  <si>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</si>
  <si>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</si>
  <si>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</si>
  <si>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</si>
  <si>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</si>
  <si>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</si>
  <si>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</si>
  <si>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</si>
  <si>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</si>
  <si>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</si>
  <si>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</si>
  <si>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</si>
  <si>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</si>
  <si>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</si>
  <si>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</si>
  <si>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</si>
  <si>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</si>
  <si>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</si>
  <si>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</si>
  <si>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</si>
  <si>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</si>
  <si>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</si>
  <si>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</si>
  <si>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</si>
  <si>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</si>
  <si>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</si>
  <si>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</si>
  <si>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</si>
  <si>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</si>
  <si>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</si>
  <si>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</si>
  <si>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</si>
  <si>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</si>
  <si>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</si>
  <si>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</si>
  <si>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</si>
  <si>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</si>
  <si>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</si>
  <si>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</si>
  <si>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</si>
  <si>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</si>
  <si>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</si>
  <si>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</si>
  <si>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</si>
  <si>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</si>
  <si>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</si>
  <si>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</si>
  <si>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</si>
  <si>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</si>
  <si>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</si>
  <si>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</si>
  <si>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</si>
  <si>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</si>
  <si>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</si>
  <si>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</si>
  <si>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</si>
  <si>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</si>
  <si>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</si>
  <si>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</si>
  <si>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</si>
  <si>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</si>
  <si>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</si>
  <si>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</si>
  <si>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</si>
  <si>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</si>
  <si>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</si>
  <si>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</si>
  <si>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</si>
  <si>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</si>
  <si>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</si>
  <si>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</si>
  <si>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</si>
  <si>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</si>
  <si>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</si>
  <si>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</si>
  <si>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</si>
  <si>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</si>
  <si>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</si>
  <si>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</si>
  <si>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</si>
  <si>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</si>
  <si>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</si>
  <si>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</si>
  <si>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</si>
  <si>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</si>
  <si>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</si>
  <si>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</si>
  <si>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</si>
  <si>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</si>
  <si>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</si>
  <si>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</si>
  <si>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</si>
  <si>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</si>
  <si>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</si>
  <si>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</si>
  <si>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</si>
  <si>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</si>
  <si>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</si>
  <si>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</si>
  <si>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</si>
  <si>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</si>
  <si>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</si>
  <si>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</si>
  <si>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</si>
  <si>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</si>
  <si>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</si>
  <si>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</si>
  <si>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</si>
  <si>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</si>
  <si>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</si>
  <si>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</si>
  <si>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</si>
  <si>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</si>
  <si>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</si>
  <si>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</si>
  <si>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</si>
  <si>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</si>
  <si>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</si>
  <si>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</si>
  <si>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</si>
  <si>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</si>
  <si>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</si>
  <si>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</si>
  <si>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</si>
  <si>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</si>
  <si>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</si>
  <si>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</si>
  <si>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</si>
  <si>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</si>
  <si>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</si>
  <si>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</si>
  <si>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</si>
  <si>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</si>
  <si>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</si>
  <si>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</si>
  <si>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</si>
  <si>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</si>
  <si>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</si>
  <si>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</si>
  <si>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</si>
  <si>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</si>
  <si>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</si>
  <si>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</si>
  <si>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</si>
  <si>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</si>
  <si>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</si>
  <si>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</si>
  <si>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</si>
  <si>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</si>
  <si>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</si>
  <si>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</si>
  <si>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</si>
  <si>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</si>
  <si>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</si>
  <si>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</si>
  <si>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</si>
  <si>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</si>
  <si>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</si>
  <si>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</si>
  <si>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</si>
  <si>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</si>
  <si>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</si>
  <si>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</si>
  <si>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</si>
  <si>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</si>
  <si>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</si>
  <si>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</si>
  <si>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</si>
  <si>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</si>
  <si>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</si>
  <si>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</si>
  <si>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</si>
  <si>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</si>
  <si>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</si>
  <si>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</si>
  <si>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</si>
  <si>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</si>
  <si>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</si>
  <si>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</si>
  <si>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</si>
  <si>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</si>
  <si>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</si>
  <si>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</si>
  <si>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</si>
  <si>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</si>
  <si>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</si>
  <si>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</si>
  <si>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</si>
  <si>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</si>
  <si>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</si>
  <si>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</si>
  <si>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</si>
  <si>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</si>
  <si>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</si>
  <si>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</si>
  <si>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</si>
  <si>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</si>
  <si>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</si>
  <si>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</si>
  <si>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</si>
  <si>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</si>
  <si>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</si>
  <si>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</si>
  <si>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</si>
  <si>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</si>
  <si>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</si>
  <si>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</si>
  <si>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</si>
  <si>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</si>
  <si>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</si>
  <si>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</si>
  <si>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</si>
  <si>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</si>
  <si>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</si>
  <si>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</si>
  <si>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</si>
  <si>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</si>
  <si>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</si>
  <si>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</si>
  <si>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</si>
  <si>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</si>
  <si>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</si>
  <si>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</si>
  <si>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</si>
  <si>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</si>
  <si>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</si>
  <si>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</si>
  <si>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</si>
  <si>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</si>
  <si>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</si>
  <si>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</si>
  <si>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</si>
  <si>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</si>
  <si>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</si>
  <si>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</si>
  <si>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</si>
  <si>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</si>
  <si>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</si>
  <si>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</si>
  <si>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</si>
  <si>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</si>
  <si>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</si>
  <si>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</si>
  <si>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</si>
  <si>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</si>
  <si>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</si>
  <si>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</si>
  <si>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</si>
  <si>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</si>
  <si>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</si>
  <si>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</si>
  <si>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</si>
  <si>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</si>
  <si>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</si>
  <si>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</si>
  <si>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</si>
  <si>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</si>
  <si>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</si>
  <si>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</si>
  <si>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</si>
  <si>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</si>
  <si>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</si>
  <si>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</si>
  <si>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</si>
  <si>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</si>
  <si>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</si>
  <si>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</si>
  <si>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</si>
  <si>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</si>
  <si>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</si>
  <si>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</si>
  <si>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</si>
  <si>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</si>
  <si>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</si>
  <si>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</si>
  <si>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</si>
  <si>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</si>
  <si>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</si>
  <si>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</si>
  <si>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</si>
  <si>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</si>
  <si>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</si>
  <si>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</si>
  <si>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</si>
  <si>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</si>
  <si>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</si>
  <si>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</si>
  <si>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</si>
  <si>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</si>
  <si>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</si>
  <si>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</si>
  <si>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</si>
  <si>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</si>
  <si>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</si>
  <si>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</si>
  <si>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</si>
  <si>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</si>
  <si>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</si>
  <si>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</si>
  <si>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</si>
  <si>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</si>
  <si>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</si>
  <si>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</si>
  <si>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</si>
  <si>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</si>
  <si>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</si>
  <si>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</si>
  <si>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</si>
  <si>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</si>
  <si>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</si>
  <si>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</si>
  <si>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</si>
  <si>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</si>
  <si>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</si>
  <si>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</si>
  <si>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</si>
  <si>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</si>
  <si>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</si>
  <si>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</si>
  <si>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</si>
  <si>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</si>
  <si>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</si>
  <si>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</si>
  <si>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</si>
  <si>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</si>
  <si>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</si>
  <si>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</si>
  <si>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</si>
  <si>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</si>
  <si>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</si>
  <si>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</si>
  <si>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</si>
  <si>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</si>
  <si>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</si>
  <si>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</si>
  <si>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</si>
  <si>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</si>
  <si>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</si>
  <si>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</si>
  <si>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</si>
  <si>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</si>
  <si>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</si>
  <si>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</si>
  <si>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</si>
  <si>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</si>
  <si>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</si>
  <si>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</si>
  <si>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</si>
  <si>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</si>
  <si>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</si>
  <si>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</si>
  <si>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</si>
  <si>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</si>
  <si>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</si>
  <si>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</si>
  <si>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</si>
  <si>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</si>
  <si>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</si>
  <si>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</si>
  <si>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</si>
  <si>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</si>
  <si>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</si>
  <si>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</si>
  <si>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</si>
  <si>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</si>
  <si>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</si>
  <si>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</si>
  <si>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</si>
  <si>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</si>
  <si>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</si>
  <si>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</si>
  <si>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</si>
  <si>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</si>
  <si>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</si>
  <si>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</si>
  <si>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</si>
  <si>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</si>
  <si>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</si>
  <si>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</si>
  <si>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</si>
  <si>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</si>
  <si>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</si>
  <si>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</si>
  <si>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</si>
  <si>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</si>
  <si>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</si>
  <si>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</si>
  <si>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</si>
  <si>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</si>
  <si>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</si>
  <si>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</si>
  <si>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</si>
  <si>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</si>
  <si>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</si>
  <si>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</si>
  <si>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</si>
  <si>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</si>
  <si>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</si>
  <si>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</si>
  <si>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</si>
  <si>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</si>
  <si>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</si>
  <si>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</si>
  <si>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</si>
  <si>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</si>
  <si>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</si>
  <si>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</si>
  <si>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</si>
  <si>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</si>
  <si>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</si>
  <si>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</si>
  <si>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</si>
  <si>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</si>
  <si>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</si>
  <si>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</si>
  <si>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</si>
  <si>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</si>
  <si>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</si>
  <si>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</si>
  <si>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</si>
  <si>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</si>
  <si>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</si>
  <si>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</si>
  <si>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</si>
  <si>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</si>
  <si>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</si>
  <si>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</si>
  <si>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</si>
  <si>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</si>
  <si>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</si>
  <si>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</si>
  <si>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</si>
  <si>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</si>
  <si>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</si>
  <si>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</si>
  <si>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</si>
  <si>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</si>
  <si>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</si>
  <si>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</si>
  <si>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</si>
  <si>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</si>
  <si>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</si>
  <si>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</si>
  <si>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</si>
  <si>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</si>
  <si>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</si>
  <si>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</si>
  <si>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</si>
  <si>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</si>
  <si>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</si>
  <si>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</si>
  <si>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</si>
  <si>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</si>
  <si>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</si>
  <si>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</si>
  <si>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</si>
  <si>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</si>
  <si>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</si>
  <si>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</si>
  <si>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</si>
  <si>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</si>
  <si>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</si>
  <si>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</si>
  <si>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</si>
  <si>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</si>
  <si>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</si>
  <si>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</si>
  <si>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</si>
  <si>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</si>
  <si>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</si>
  <si>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</si>
  <si>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</si>
  <si>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</si>
  <si>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</si>
  <si>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</si>
  <si>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</si>
  <si>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</si>
  <si>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</si>
  <si>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</si>
  <si>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</si>
  <si>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</si>
  <si>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</si>
  <si>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</si>
  <si>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</si>
  <si>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</si>
  <si>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</si>
  <si>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</si>
  <si>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</si>
  <si>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</si>
  <si>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</si>
  <si>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</si>
  <si>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</si>
  <si>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</si>
  <si>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</si>
  <si>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</si>
  <si>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</si>
  <si>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</si>
  <si>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</si>
  <si>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</si>
  <si>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</si>
  <si>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</si>
  <si>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</si>
  <si>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</si>
  <si>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</si>
  <si>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</si>
  <si>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</si>
  <si>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</si>
  <si>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</si>
  <si>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</si>
  <si>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</si>
  <si>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</si>
  <si>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</si>
  <si>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</si>
  <si>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</si>
  <si>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</si>
  <si>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</si>
  <si>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</si>
  <si>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</si>
  <si>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</si>
  <si>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</si>
  <si>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</si>
  <si>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</si>
  <si>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</si>
  <si>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</si>
  <si>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</si>
  <si>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</si>
  <si>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</si>
  <si>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</si>
  <si>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</si>
  <si>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</si>
  <si>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</si>
  <si>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</si>
  <si>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</si>
  <si>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</si>
  <si>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</si>
  <si>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</si>
  <si>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</si>
  <si>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</si>
  <si>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</si>
  <si>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</si>
  <si>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</si>
  <si>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</si>
  <si>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</si>
  <si>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</si>
  <si>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</si>
  <si>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</si>
  <si>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</si>
  <si>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</si>
  <si>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</si>
  <si>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</si>
  <si>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</si>
  <si>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</si>
  <si>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</si>
  <si>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</si>
  <si>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</si>
  <si>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</si>
  <si>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</si>
  <si>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</si>
  <si>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</si>
  <si>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</si>
  <si>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</si>
  <si>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</si>
  <si>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</si>
  <si>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</si>
  <si>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</si>
  <si>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</si>
  <si>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</si>
  <si>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</si>
  <si>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</si>
  <si>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</si>
  <si>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</si>
  <si>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</si>
  <si>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</si>
  <si>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</si>
  <si>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</si>
  <si>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</si>
  <si>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</si>
  <si>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</si>
  <si>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</si>
  <si>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</si>
  <si>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</si>
  <si>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</si>
  <si>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</si>
  <si>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</si>
  <si>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</si>
  <si>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</si>
  <si>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</si>
  <si>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</si>
  <si>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</si>
  <si>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</si>
  <si>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</si>
  <si>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</si>
  <si>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</si>
  <si>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</si>
  <si>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</si>
  <si>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</si>
  <si>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</si>
  <si>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</si>
  <si>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</si>
  <si>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</si>
  <si>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</si>
  <si>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</si>
  <si>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</si>
  <si>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</si>
  <si>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</si>
  <si>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</si>
  <si>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</si>
  <si>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</si>
  <si>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</si>
  <si>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</si>
  <si>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</si>
  <si>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</si>
  <si>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</si>
  <si>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</si>
  <si>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</si>
  <si>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</si>
  <si>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</si>
  <si>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</si>
  <si>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</si>
  <si>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</si>
  <si>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</si>
  <si>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</si>
  <si>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</si>
  <si>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</si>
  <si>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</si>
  <si>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</si>
  <si>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</si>
  <si>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</si>
  <si>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</si>
  <si>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</si>
  <si>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</si>
  <si>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</si>
  <si>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</si>
  <si>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</si>
  <si>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</si>
  <si>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</si>
  <si>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</si>
  <si>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</si>
  <si>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</si>
  <si>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</si>
  <si>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</si>
  <si>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</si>
  <si>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</si>
  <si>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</si>
  <si>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</si>
  <si>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</si>
  <si>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</si>
  <si>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</si>
  <si>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</si>
  <si>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</si>
  <si>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</si>
  <si>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</si>
  <si>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</si>
  <si>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</si>
  <si>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</si>
  <si>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</si>
  <si>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</si>
  <si>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</si>
  <si>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</si>
  <si>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</si>
  <si>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</si>
  <si>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</si>
  <si>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</si>
  <si>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</si>
  <si>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</si>
  <si>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</si>
  <si>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</si>
  <si>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</si>
  <si>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</si>
  <si>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</si>
  <si>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</si>
  <si>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</si>
  <si>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</si>
  <si>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</si>
  <si>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</si>
  <si>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</si>
  <si>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</si>
  <si>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</si>
  <si>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</si>
  <si>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</si>
  <si>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</si>
  <si>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</si>
  <si>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</si>
  <si>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</si>
  <si>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</si>
  <si>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</si>
  <si>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</si>
  <si>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</si>
  <si>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</si>
  <si>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</si>
  <si>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</si>
  <si>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</si>
  <si>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</si>
  <si>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</si>
  <si>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</si>
  <si>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</si>
  <si>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</si>
  <si>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</si>
  <si>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</si>
  <si>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</si>
  <si>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</si>
  <si>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</si>
  <si>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</si>
  <si>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</si>
  <si>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</si>
  <si>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</si>
  <si>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</si>
  <si>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</si>
  <si>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</si>
  <si>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</si>
  <si>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</si>
  <si>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</si>
  <si>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</si>
  <si>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</si>
  <si>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</si>
  <si>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</si>
  <si>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</si>
  <si>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</si>
  <si>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</si>
  <si>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</si>
  <si>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</si>
  <si>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</si>
  <si>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</si>
  <si>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</si>
  <si>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</si>
  <si>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</si>
  <si>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</si>
  <si>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</si>
  <si>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</si>
  <si>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</si>
  <si>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</si>
  <si>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</si>
  <si>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</si>
  <si>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</si>
  <si>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</si>
  <si>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</si>
  <si>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</si>
  <si>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</si>
  <si>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</si>
  <si>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</si>
  <si>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</si>
  <si>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</si>
  <si>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</si>
  <si>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</si>
  <si>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</si>
  <si>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</si>
  <si>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</si>
  <si>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</si>
  <si>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</si>
  <si>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</si>
  <si>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</si>
  <si>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</si>
  <si>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</si>
  <si>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</si>
  <si>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</si>
  <si>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</si>
  <si>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</si>
  <si>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</si>
  <si>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</si>
  <si>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</si>
  <si>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</si>
  <si>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</si>
  <si>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</si>
  <si>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</si>
  <si>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</si>
  <si>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</si>
  <si>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</si>
  <si>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</si>
  <si>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</si>
  <si>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</si>
  <si>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</si>
  <si>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</si>
  <si>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</si>
  <si>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</si>
  <si>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</si>
  <si>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</si>
  <si>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</si>
  <si>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</si>
  <si>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</si>
  <si>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</si>
  <si>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</si>
  <si>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</si>
  <si>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</si>
  <si>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</si>
  <si>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</si>
  <si>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</si>
  <si>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</si>
  <si>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</si>
  <si>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</si>
  <si>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</si>
  <si>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</si>
  <si>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</si>
  <si>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</si>
  <si>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</si>
  <si>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</si>
  <si>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</si>
  <si>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</si>
  <si>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</si>
  <si>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</si>
  <si>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</si>
  <si>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</si>
  <si>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</si>
  <si>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</si>
  <si>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</si>
  <si>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</si>
  <si>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</si>
  <si>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</si>
  <si>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</si>
  <si>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</si>
  <si>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</si>
  <si>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</si>
  <si>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</si>
  <si>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</si>
  <si>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</si>
  <si>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</si>
  <si>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</si>
  <si>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</si>
  <si>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</si>
  <si>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</si>
  <si>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</si>
  <si>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</si>
  <si>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</si>
  <si>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</si>
  <si>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</si>
  <si>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</si>
  <si>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</si>
  <si>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</si>
  <si>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</si>
  <si>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</si>
  <si>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</si>
  <si>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</si>
  <si>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</si>
  <si>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</si>
  <si>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</si>
  <si>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</si>
  <si>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</si>
  <si>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</si>
  <si>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</si>
  <si>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</si>
  <si>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</si>
  <si>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</si>
  <si>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</si>
  <si>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</si>
  <si>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</si>
  <si>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</si>
  <si>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</si>
  <si>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</si>
  <si>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</si>
  <si>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</si>
  <si>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</si>
  <si>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</si>
  <si>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</si>
  <si>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</si>
  <si>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</si>
  <si>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</si>
  <si>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</si>
  <si>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</si>
  <si>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</si>
  <si>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</si>
  <si>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</si>
  <si>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</si>
  <si>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</si>
  <si>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</si>
  <si>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</si>
  <si>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</si>
  <si>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</si>
  <si>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</si>
  <si>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</si>
  <si>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</si>
  <si>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</si>
  <si>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</si>
  <si>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</si>
  <si>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</si>
  <si>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</si>
  <si>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</si>
  <si>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</si>
  <si>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</si>
  <si>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</si>
  <si>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</si>
  <si>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</si>
  <si>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</si>
  <si>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</si>
  <si>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</si>
  <si>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</si>
  <si>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</si>
  <si>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</si>
  <si>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</si>
  <si>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</si>
  <si>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</si>
  <si>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</si>
  <si>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</si>
  <si>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</si>
  <si>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</si>
  <si>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</si>
  <si>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</si>
  <si>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</si>
  <si>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</si>
  <si>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</si>
  <si>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</si>
  <si>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</si>
  <si>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</si>
  <si>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</si>
  <si>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</si>
  <si>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</si>
  <si>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</si>
  <si>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</si>
  <si>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</si>
  <si>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</si>
  <si>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</si>
  <si>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</si>
  <si>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</si>
  <si>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</si>
  <si>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</si>
  <si>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</si>
  <si>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</si>
  <si>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</si>
  <si>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</si>
  <si>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</si>
  <si>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</si>
  <si>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</si>
  <si>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</si>
  <si>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</si>
  <si>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</si>
  <si>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</si>
  <si>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</si>
  <si>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</si>
  <si>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</si>
  <si>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</si>
  <si>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</si>
  <si>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</si>
  <si>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</si>
  <si>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</si>
  <si>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</si>
  <si>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</si>
  <si>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</si>
  <si>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</si>
  <si>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</si>
  <si>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</si>
  <si>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</si>
  <si>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</si>
  <si>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</si>
  <si>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</si>
  <si>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</si>
  <si>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</si>
  <si>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</si>
  <si>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</si>
  <si>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</si>
  <si>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</si>
  <si>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</si>
  <si>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</si>
  <si>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</si>
  <si>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</si>
  <si>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</si>
  <si>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</si>
  <si>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</si>
  <si>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</si>
  <si>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</si>
  <si>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</si>
  <si>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</si>
  <si>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</si>
  <si>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</si>
  <si>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</si>
  <si>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</si>
  <si>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</si>
  <si>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</si>
  <si>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</si>
  <si>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</si>
  <si>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</si>
  <si>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</si>
  <si>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</si>
  <si>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</si>
  <si>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</si>
  <si>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</si>
  <si>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</si>
  <si>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</si>
  <si>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</si>
  <si>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</si>
  <si>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</si>
  <si>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</si>
  <si>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</si>
  <si>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</si>
  <si>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</si>
  <si>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</si>
  <si>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</si>
  <si>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</si>
  <si>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</si>
  <si>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</si>
  <si>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</si>
  <si>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</si>
  <si>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</si>
  <si>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</si>
  <si>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</si>
  <si>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</si>
  <si>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</si>
  <si>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</si>
  <si>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</si>
  <si>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</si>
  <si>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</si>
  <si>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</si>
  <si>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</si>
  <si>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</si>
  <si>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</si>
  <si>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</si>
  <si>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</si>
  <si>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</si>
  <si>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</si>
  <si>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</si>
  <si>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</si>
  <si>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</si>
  <si>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</si>
  <si>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</si>
  <si>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</si>
  <si>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</si>
  <si>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</si>
  <si>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</si>
  <si>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</si>
  <si>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</si>
  <si>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</si>
  <si>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</si>
  <si>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</si>
  <si>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</si>
  <si>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</si>
  <si>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</si>
  <si>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</si>
  <si>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</si>
  <si>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</si>
  <si>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</si>
  <si>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</si>
  <si>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</si>
  <si>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</si>
  <si>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</si>
  <si>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</si>
  <si>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</si>
  <si>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</si>
  <si>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</si>
  <si>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</si>
  <si>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</si>
  <si>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</si>
  <si>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</si>
  <si>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</si>
  <si>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</si>
  <si>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</si>
  <si>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</si>
  <si>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</si>
  <si>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</si>
  <si>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</si>
  <si>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</si>
  <si>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</si>
  <si>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</si>
  <si>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</si>
  <si>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</si>
  <si>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</si>
  <si>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</si>
  <si>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</si>
  <si>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</si>
  <si>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</si>
  <si>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</si>
  <si>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</si>
  <si>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</si>
  <si>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</si>
  <si>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</si>
  <si>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</si>
  <si>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</si>
  <si>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</si>
  <si>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</si>
  <si>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</si>
  <si>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</si>
  <si>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</si>
  <si>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</si>
  <si>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</si>
  <si>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</si>
  <si>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</si>
  <si>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</si>
  <si>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</si>
  <si>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</si>
  <si>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</si>
  <si>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</si>
  <si>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</si>
  <si>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</si>
  <si>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</si>
  <si>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</si>
  <si>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</si>
  <si>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</si>
  <si>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</si>
  <si>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</si>
  <si>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</si>
  <si>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</si>
  <si>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</si>
  <si>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</si>
  <si>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</si>
  <si>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</si>
  <si>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</si>
  <si>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</si>
  <si>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</si>
  <si>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</si>
  <si>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</si>
  <si>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</si>
  <si>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</si>
  <si>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</si>
  <si>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</si>
  <si>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</si>
  <si>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</si>
  <si>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</si>
  <si>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</si>
  <si>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</si>
  <si>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</si>
  <si>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</si>
  <si>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</si>
  <si>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</si>
  <si>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</si>
  <si>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</si>
  <si>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</si>
  <si>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</si>
  <si>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</si>
  <si>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</si>
  <si>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</si>
  <si>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</si>
  <si>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</si>
  <si>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</si>
  <si>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</si>
  <si>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</si>
  <si>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</si>
  <si>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</si>
  <si>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</si>
  <si>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</si>
  <si>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</si>
  <si>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</si>
  <si>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</si>
  <si>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</si>
  <si>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</si>
  <si>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</si>
  <si>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</si>
  <si>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</si>
  <si>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</si>
  <si>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</si>
  <si>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</si>
  <si>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</si>
  <si>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</si>
  <si>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</si>
  <si>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</si>
  <si>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</si>
  <si>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</si>
  <si>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</si>
  <si>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</si>
  <si>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</si>
  <si>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</si>
  <si>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</si>
  <si>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</si>
  <si>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</si>
  <si>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</si>
  <si>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</si>
  <si>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</si>
  <si>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</si>
  <si>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</si>
  <si>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</si>
  <si>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</si>
  <si>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</si>
  <si>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</si>
  <si>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</si>
  <si>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</si>
  <si>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</si>
  <si>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</si>
  <si>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</si>
  <si>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</si>
  <si>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</si>
  <si>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</si>
  <si>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</si>
  <si>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</si>
  <si>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</si>
  <si>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</si>
  <si>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</si>
  <si>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</si>
  <si>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</si>
  <si>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</si>
  <si>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</si>
  <si>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</si>
  <si>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</si>
  <si>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</si>
  <si>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</si>
  <si>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</si>
  <si>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</si>
  <si>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</si>
  <si>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</si>
  <si>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</si>
  <si>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</si>
  <si>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</si>
  <si>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</si>
  <si>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</si>
  <si>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</si>
  <si>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</si>
  <si>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</si>
  <si>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</si>
  <si>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</si>
  <si>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</si>
  <si>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</si>
  <si>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</si>
  <si>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</si>
  <si>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</si>
  <si>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</si>
  <si>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</si>
  <si>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</si>
  <si>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</si>
  <si>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</si>
  <si>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</si>
  <si>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</si>
  <si>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</si>
  <si>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</si>
  <si>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</si>
  <si>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</si>
  <si>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</si>
  <si>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</si>
  <si>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</si>
  <si>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</si>
  <si>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</si>
  <si>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</si>
  <si>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</si>
  <si>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</si>
  <si>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</si>
  <si>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</si>
  <si>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</si>
  <si>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</si>
  <si>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</si>
  <si>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</si>
  <si>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</si>
  <si>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</si>
  <si>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</si>
  <si>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</si>
  <si>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</si>
  <si>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</si>
  <si>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</si>
  <si>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</si>
  <si>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</si>
  <si>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</si>
  <si>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</si>
  <si>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</si>
  <si>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</si>
  <si>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</si>
  <si>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</si>
  <si>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</si>
  <si>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</si>
  <si>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</si>
  <si>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</si>
  <si>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</si>
  <si>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</si>
  <si>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</si>
  <si>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</si>
  <si>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</si>
  <si>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</si>
  <si>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</si>
  <si>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</si>
  <si>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</si>
  <si>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</si>
  <si>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</si>
  <si>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</si>
  <si>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</si>
  <si>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</si>
  <si>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</si>
  <si>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</si>
  <si>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</si>
  <si>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</si>
  <si>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</si>
  <si>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</si>
  <si>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</si>
  <si>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</si>
  <si>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</si>
  <si>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</si>
  <si>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</si>
  <si>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</si>
  <si>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</si>
  <si>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</si>
  <si>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</si>
  <si>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</si>
  <si>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</si>
  <si>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</si>
  <si>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</si>
  <si>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</si>
  <si>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</si>
  <si>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</si>
  <si>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</si>
  <si>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</si>
  <si>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</si>
  <si>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</si>
  <si>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</si>
  <si>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</si>
  <si>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</si>
  <si>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</si>
  <si>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</si>
  <si>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</si>
  <si>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</si>
  <si>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</si>
  <si>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</si>
  <si>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</si>
  <si>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</si>
  <si>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</si>
  <si>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</si>
  <si>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</si>
  <si>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</si>
  <si>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</si>
  <si>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</si>
  <si>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</si>
  <si>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</si>
  <si>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</si>
  <si>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</si>
  <si>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</si>
  <si>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</si>
  <si>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</si>
  <si>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</si>
  <si>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</si>
  <si>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</si>
  <si>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</si>
  <si>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</si>
  <si>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</si>
  <si>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</si>
  <si>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</si>
  <si>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</si>
  <si>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</si>
  <si>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</si>
  <si>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</si>
  <si>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</si>
  <si>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</si>
  <si>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</si>
  <si>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</si>
  <si>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</si>
  <si>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</si>
  <si>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</si>
  <si>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</si>
  <si>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</si>
  <si>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</si>
  <si>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</si>
  <si>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</si>
  <si>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</si>
  <si>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</si>
  <si>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</si>
  <si>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</si>
  <si>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</si>
  <si>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</si>
  <si>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</si>
  <si>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</si>
  <si>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</si>
  <si>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</si>
  <si>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</si>
  <si>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</si>
  <si>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</si>
  <si>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</si>
  <si>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</si>
  <si>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</si>
  <si>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</si>
  <si>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</si>
  <si>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</si>
  <si>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</si>
  <si>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</si>
  <si>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</si>
  <si>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</si>
  <si>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</si>
  <si>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</si>
  <si>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</si>
  <si>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</si>
  <si>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</si>
  <si>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</si>
  <si>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</si>
  <si>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</si>
  <si>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</si>
  <si>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</si>
  <si>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</si>
  <si>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</si>
  <si>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</si>
  <si>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</si>
  <si>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</si>
  <si>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</si>
  <si>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</si>
  <si>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</si>
  <si>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</si>
  <si>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</si>
  <si>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</si>
  <si>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</si>
  <si>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</si>
  <si>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</si>
  <si>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</si>
  <si>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</si>
  <si>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</si>
  <si>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</si>
  <si>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</si>
  <si>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</si>
  <si>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</si>
  <si>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</si>
  <si>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</si>
  <si>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</si>
  <si>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</si>
  <si>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</si>
  <si>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</si>
  <si>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</si>
  <si>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</si>
  <si>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</si>
  <si>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</si>
  <si>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</si>
  <si>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</si>
  <si>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</si>
  <si>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</si>
  <si>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</si>
  <si>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</si>
  <si>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</si>
  <si>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</si>
  <si>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</si>
  <si>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</si>
  <si>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</si>
  <si>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</si>
  <si>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</si>
  <si>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</si>
  <si>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</si>
  <si>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</si>
  <si>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</si>
  <si>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</si>
  <si>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</si>
  <si>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</si>
  <si>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</si>
  <si>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</si>
  <si>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</si>
  <si>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</si>
  <si>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</si>
  <si>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</si>
  <si>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</si>
  <si>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</si>
  <si>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</si>
  <si>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</si>
  <si>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</si>
  <si>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</si>
  <si>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</si>
  <si>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</si>
  <si>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</si>
  <si>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</si>
  <si>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</si>
  <si>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</si>
  <si>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</si>
  <si>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</si>
  <si>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</si>
  <si>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</si>
  <si>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</si>
  <si>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</si>
  <si>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</si>
  <si>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</si>
  <si>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</si>
  <si>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</si>
  <si>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</si>
  <si>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</si>
  <si>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</si>
  <si>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</si>
  <si>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</si>
  <si>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</si>
  <si>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</si>
  <si>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</si>
  <si>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</si>
  <si>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</si>
  <si>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</si>
  <si>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</si>
  <si>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</si>
  <si>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</si>
  <si>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</si>
  <si>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</si>
  <si>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</si>
  <si>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</si>
  <si>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</si>
  <si>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</si>
  <si>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</si>
  <si>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</si>
  <si>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</si>
  <si>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</si>
  <si>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</si>
  <si>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</si>
  <si>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</si>
  <si>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</si>
  <si>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</si>
  <si>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</si>
  <si>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</si>
  <si>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</si>
  <si>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</si>
  <si>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</si>
  <si>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</si>
  <si>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</si>
  <si>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</si>
  <si>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</si>
  <si>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</si>
  <si>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</si>
  <si>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</si>
  <si>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</si>
  <si>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</si>
  <si>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</si>
  <si>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</si>
  <si>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</si>
  <si>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</si>
  <si>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</si>
  <si>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</si>
  <si>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</si>
  <si>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</si>
  <si>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</si>
  <si>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</si>
  <si>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</si>
  <si>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</si>
  <si>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</si>
  <si>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</si>
  <si>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</si>
  <si>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</si>
  <si>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</si>
  <si>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</si>
  <si>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</si>
  <si>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</si>
  <si>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</si>
  <si>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</si>
  <si>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</si>
  <si>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</si>
  <si>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</si>
  <si>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</si>
  <si>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</si>
  <si>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</si>
  <si>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</si>
  <si>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</si>
  <si>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</si>
  <si>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</si>
  <si>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</si>
  <si>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</si>
  <si>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</si>
  <si>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</si>
  <si>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</si>
  <si>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</si>
  <si>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</si>
  <si>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</si>
  <si>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</si>
  <si>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</si>
  <si>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</si>
  <si>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</si>
  <si>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</si>
  <si>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</si>
  <si>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</si>
  <si>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</si>
  <si>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</si>
  <si>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</si>
  <si>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</si>
  <si>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</si>
  <si>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</si>
  <si>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</si>
  <si>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</si>
  <si>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</si>
  <si>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</si>
  <si>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</si>
  <si>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</si>
  <si>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</si>
  <si>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</si>
  <si>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</si>
  <si>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</si>
  <si>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</si>
  <si>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</si>
  <si>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</si>
  <si>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</si>
  <si>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</si>
  <si>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</si>
  <si>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</si>
  <si>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</si>
  <si>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</si>
  <si>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</si>
  <si>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</si>
  <si>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</si>
  <si>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</si>
  <si>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</si>
  <si>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</si>
  <si>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</si>
  <si>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</si>
  <si>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</si>
  <si>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</si>
  <si>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</si>
  <si>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</si>
  <si>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</si>
  <si>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</si>
  <si>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</si>
  <si>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</si>
  <si>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</si>
  <si>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</si>
  <si>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</si>
  <si>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</si>
  <si>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</si>
  <si>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</si>
  <si>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</si>
  <si>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</si>
  <si>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</si>
  <si>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</si>
  <si>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</si>
  <si>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</si>
  <si>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</si>
  <si>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</si>
  <si>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</si>
  <si>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</si>
  <si>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</si>
  <si>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</si>
  <si>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</si>
  <si>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</si>
  <si>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</si>
  <si>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</si>
  <si>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</si>
  <si>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</si>
  <si>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</si>
  <si>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</si>
  <si>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</si>
  <si>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</si>
  <si>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</si>
  <si>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</si>
  <si>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</si>
  <si>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</si>
  <si>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</si>
  <si>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</si>
  <si>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</si>
  <si>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</si>
  <si>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</si>
  <si>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</si>
  <si>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</si>
  <si>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</si>
  <si>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</si>
  <si>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</si>
  <si>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</si>
  <si>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</si>
  <si>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</si>
  <si>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</si>
  <si>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</si>
  <si>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</si>
  <si>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</si>
  <si>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</si>
  <si>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</si>
  <si>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</si>
  <si>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</si>
  <si>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</si>
  <si>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</si>
  <si>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</si>
  <si>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</si>
  <si>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</si>
  <si>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</si>
  <si>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</si>
  <si>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</si>
  <si>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</si>
  <si>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</si>
  <si>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</si>
  <si>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</si>
  <si>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</si>
  <si>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</si>
  <si>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</si>
  <si>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</si>
  <si>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</si>
  <si>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</si>
  <si>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</si>
  <si>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</si>
  <si>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</si>
  <si>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</si>
  <si>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</si>
  <si>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</si>
  <si>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</si>
  <si>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</si>
  <si>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</si>
  <si>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</si>
  <si>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</si>
  <si>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</si>
  <si>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</si>
  <si>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</si>
  <si>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</si>
  <si>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</si>
  <si>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</si>
  <si>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</si>
  <si>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</si>
  <si>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</si>
  <si>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</si>
  <si>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</si>
  <si>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</si>
  <si>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</si>
  <si>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</si>
  <si>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</si>
  <si>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</si>
  <si>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</si>
  <si>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</si>
  <si>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</si>
  <si>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</si>
  <si>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</si>
  <si>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</si>
  <si>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</si>
  <si>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</si>
  <si>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</si>
  <si>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</si>
  <si>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</si>
  <si>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</si>
  <si>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</si>
  <si>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</si>
  <si>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</si>
  <si>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</si>
  <si>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</si>
  <si>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</si>
  <si>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</si>
  <si>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</si>
  <si>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</si>
  <si>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</si>
  <si>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</si>
  <si>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</si>
  <si>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</si>
  <si>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</si>
  <si>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</si>
  <si>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</si>
  <si>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</si>
  <si>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</si>
  <si>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</si>
  <si>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</si>
  <si>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</si>
  <si>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</si>
  <si>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</si>
  <si>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</si>
  <si>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</si>
  <si>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</si>
  <si>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</si>
  <si>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</si>
  <si>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</si>
  <si>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</si>
  <si>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</si>
  <si>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</si>
  <si>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</si>
  <si>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</si>
  <si>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</si>
  <si>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</si>
  <si>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</si>
  <si>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</si>
  <si>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</si>
  <si>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</si>
  <si>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</si>
  <si>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</si>
  <si>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</si>
  <si>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</si>
  <si>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</si>
  <si>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</si>
  <si>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</si>
  <si>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</si>
  <si>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</si>
  <si>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</si>
  <si>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</si>
  <si>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</si>
  <si>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</si>
  <si>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</si>
  <si>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</si>
  <si>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</si>
  <si>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</si>
  <si>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</si>
  <si>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</si>
  <si>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</si>
  <si>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</si>
  <si>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</si>
  <si>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</si>
  <si>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</si>
  <si>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</si>
  <si>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</si>
  <si>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</si>
  <si>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</si>
  <si>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</si>
  <si>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</si>
  <si>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</si>
  <si>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</si>
  <si>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</si>
  <si>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</si>
  <si>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</si>
  <si>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</si>
  <si>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</si>
  <si>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</si>
  <si>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</si>
  <si>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</si>
  <si>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</si>
  <si>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</si>
  <si>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</si>
  <si>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</si>
  <si>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</si>
  <si>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</si>
  <si>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</si>
  <si>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</si>
  <si>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</si>
  <si>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</si>
  <si>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</si>
  <si>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</si>
  <si>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</si>
  <si>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</si>
  <si>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</si>
  <si>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</si>
  <si>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</si>
  <si>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</si>
  <si>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</si>
  <si>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</si>
  <si>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</si>
  <si>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</si>
  <si>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</si>
  <si>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</si>
  <si>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</si>
  <si>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</si>
  <si>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</si>
  <si>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</si>
  <si>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</si>
  <si>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</si>
  <si>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</si>
  <si>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</si>
  <si>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</si>
  <si>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</si>
  <si>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</si>
  <si>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</si>
  <si>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</si>
  <si>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</si>
  <si>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</si>
  <si>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</si>
  <si>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</si>
  <si>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</si>
  <si>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</si>
  <si>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</si>
  <si>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</si>
  <si>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</si>
  <si>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</si>
  <si>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</si>
  <si>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</si>
  <si>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</si>
  <si>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</si>
  <si>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</si>
  <si>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</si>
  <si>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</si>
  <si>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</si>
  <si>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</si>
  <si>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</si>
  <si>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</si>
  <si>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</si>
  <si>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</si>
  <si>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</si>
  <si>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</si>
  <si>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</si>
  <si>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</si>
  <si>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</si>
  <si>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</si>
  <si>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</si>
  <si>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</si>
  <si>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</si>
  <si>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</si>
  <si>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</si>
  <si>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</si>
  <si>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</si>
  <si>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</si>
  <si>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</si>
  <si>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</si>
  <si>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</si>
  <si>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</si>
  <si>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</si>
  <si>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</si>
  <si>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</si>
  <si>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</si>
  <si>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</si>
  <si>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</si>
  <si>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</si>
  <si>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</si>
  <si>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</si>
  <si>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</si>
  <si>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</si>
  <si>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</si>
  <si>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</si>
  <si>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</si>
  <si>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</si>
  <si>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</si>
  <si>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</si>
  <si>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</si>
  <si>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</si>
  <si>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</si>
  <si>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</si>
  <si>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</si>
  <si>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</si>
  <si>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</si>
  <si>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</si>
  <si>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</si>
  <si>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</si>
  <si>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</si>
  <si>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</si>
  <si>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</si>
  <si>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</si>
  <si>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</si>
  <si>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</si>
  <si>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</si>
  <si>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</si>
  <si>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</si>
  <si>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</si>
  <si>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</si>
  <si>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</si>
  <si>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</si>
  <si>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</si>
  <si>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</si>
  <si>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</si>
  <si>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</si>
  <si>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</si>
  <si>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</si>
  <si>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</si>
  <si>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</si>
  <si>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</si>
  <si>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</si>
  <si>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</si>
  <si>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</si>
  <si>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</si>
  <si>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</si>
  <si>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</si>
  <si>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</si>
  <si>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</si>
  <si>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</si>
  <si>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</si>
  <si>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</si>
  <si>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</si>
  <si>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</si>
  <si>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</si>
  <si>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</si>
  <si>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</si>
  <si>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</si>
  <si>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</si>
  <si>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</si>
  <si>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</si>
  <si>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</si>
  <si>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</si>
  <si>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</si>
  <si>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</si>
  <si>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</si>
  <si>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</si>
  <si>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</si>
  <si>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</si>
  <si>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</si>
  <si>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</si>
  <si>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</si>
  <si>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</si>
  <si>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</si>
  <si>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</si>
  <si>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</si>
  <si>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</si>
  <si>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</si>
  <si>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</si>
  <si>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</si>
  <si>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</si>
  <si>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</si>
  <si>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</si>
  <si>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</si>
  <si>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</si>
  <si>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</si>
  <si>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</si>
  <si>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</si>
  <si>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</si>
  <si>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</si>
  <si>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</si>
  <si>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</si>
  <si>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</si>
  <si>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</si>
  <si>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</si>
  <si>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</si>
  <si>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</si>
  <si>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</si>
  <si>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</si>
  <si>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</si>
  <si>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</si>
  <si>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</si>
  <si>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</si>
  <si>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</si>
  <si>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</si>
  <si>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</si>
  <si>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</si>
  <si>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</si>
  <si>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</si>
  <si>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</si>
  <si>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</si>
  <si>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</si>
  <si>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</si>
  <si>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</si>
  <si>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</si>
  <si>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</si>
  <si>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</si>
  <si>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</si>
  <si>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</si>
  <si>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</si>
  <si>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</si>
  <si>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</si>
  <si>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</si>
  <si>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</si>
  <si>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</si>
  <si>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</si>
  <si>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</si>
  <si>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</si>
  <si>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t>Capital Centre S</t>
  </si>
  <si>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</si>
  <si>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</si>
  <si>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</si>
  <si>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</si>
  <si>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</si>
  <si>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</si>
  <si>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</si>
  <si>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</si>
  <si>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</si>
  <si>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</si>
  <si>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</si>
  <si>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</si>
  <si>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</si>
  <si>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</si>
  <si>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</si>
  <si>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</si>
  <si>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</si>
  <si>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</si>
  <si>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</si>
  <si>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</si>
  <si>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</si>
  <si>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</si>
  <si>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</si>
  <si>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</si>
  <si>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</si>
  <si>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</si>
  <si>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</si>
  <si>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</si>
  <si>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</si>
  <si>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</si>
  <si>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</si>
  <si>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</si>
  <si>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</si>
  <si>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</si>
  <si>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</si>
  <si>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</si>
  <si>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</si>
  <si>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</si>
  <si>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</si>
  <si>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</si>
  <si>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</si>
  <si>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</si>
  <si>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</si>
  <si>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</si>
  <si>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</si>
  <si>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</si>
  <si>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</si>
  <si>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</si>
  <si>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</si>
  <si>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</si>
  <si>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</si>
  <si>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</si>
  <si>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</si>
  <si>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</si>
  <si>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</si>
  <si>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</si>
  <si>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</si>
  <si>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</si>
  <si>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</si>
  <si>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</si>
  <si>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</si>
  <si>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</si>
  <si>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</si>
  <si>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</si>
  <si>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</si>
  <si>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</si>
  <si>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</si>
  <si>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</si>
  <si>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</si>
  <si>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</si>
  <si>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</si>
  <si>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</si>
  <si>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</si>
  <si>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</si>
  <si>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</si>
  <si>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</si>
  <si>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</si>
  <si>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</si>
  <si>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</si>
  <si>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</si>
  <si>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</si>
  <si>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</si>
  <si>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</si>
  <si>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</si>
  <si>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</si>
  <si>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</si>
  <si>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</si>
  <si>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</si>
  <si>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</si>
  <si>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</si>
  <si>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</si>
  <si>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</si>
  <si>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</si>
  <si>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</si>
  <si>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</si>
  <si>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</si>
  <si>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</si>
  <si>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</si>
  <si>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</si>
  <si>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</si>
  <si>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</si>
  <si>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</si>
  <si>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</si>
  <si>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</si>
  <si>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</si>
  <si>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</si>
  <si>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</si>
  <si>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</si>
  <si>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</si>
  <si>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</si>
  <si>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</si>
  <si>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</si>
  <si>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</si>
  <si>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</si>
  <si>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</si>
  <si>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</si>
  <si>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</si>
  <si>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</si>
  <si>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</si>
  <si>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</si>
  <si>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</si>
  <si>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</si>
  <si>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</si>
  <si>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</si>
  <si>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</si>
  <si>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</si>
  <si>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</si>
  <si>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</si>
  <si>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</si>
  <si>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</si>
  <si>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</si>
  <si>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</si>
  <si>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</si>
  <si>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</si>
  <si>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</si>
  <si>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</si>
  <si>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</si>
  <si>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</si>
  <si>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</si>
  <si>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</si>
  <si>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</si>
  <si>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</si>
  <si>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</si>
  <si>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</si>
  <si>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</si>
  <si>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</si>
  <si>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</si>
  <si>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</si>
  <si>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</si>
  <si>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</si>
  <si>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</si>
  <si>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</si>
  <si>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</si>
  <si>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</si>
  <si>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</si>
  <si>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</si>
  <si>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</si>
  <si>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</si>
  <si>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</si>
  <si>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</si>
  <si>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</si>
  <si>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</si>
  <si>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</si>
  <si>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</si>
  <si>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</si>
  <si>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</si>
  <si>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</si>
  <si>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</si>
  <si>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</si>
  <si>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</si>
  <si>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</si>
  <si>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</si>
  <si>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</si>
  <si>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</si>
  <si>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</si>
  <si>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</si>
  <si>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</si>
  <si>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</si>
  <si>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</si>
  <si>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</si>
  <si>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</si>
  <si>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</si>
  <si>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</si>
  <si>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</si>
  <si>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</si>
  <si>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</si>
  <si>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</si>
  <si>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</si>
  <si>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</si>
  <si>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</si>
  <si>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</si>
  <si>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</si>
  <si>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</si>
  <si>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</si>
  <si>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</si>
  <si>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</si>
  <si>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</si>
  <si>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</si>
  <si>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</si>
  <si>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</si>
  <si>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</si>
  <si>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</si>
  <si>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</si>
  <si>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</si>
  <si>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</si>
  <si>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</si>
  <si>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</si>
  <si>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</si>
  <si>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</si>
  <si>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</si>
  <si>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</si>
  <si>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</si>
  <si>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</si>
  <si>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</si>
  <si>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</si>
  <si>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</si>
  <si>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</si>
  <si>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</si>
  <si>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</si>
  <si>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</si>
  <si>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</si>
  <si>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</si>
  <si>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</si>
  <si>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</si>
  <si>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</si>
  <si>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</si>
  <si>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</si>
  <si>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</si>
  <si>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</si>
  <si>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</si>
  <si>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</si>
  <si>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</si>
  <si>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</si>
  <si>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</si>
  <si>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</si>
  <si>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</si>
  <si>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</si>
  <si>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</si>
  <si>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</si>
  <si>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</si>
  <si>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</si>
  <si>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</si>
  <si>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</si>
  <si>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</si>
  <si>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</si>
  <si>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</si>
  <si>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</si>
  <si>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</si>
  <si>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</si>
  <si>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</si>
  <si>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</si>
  <si>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</si>
  <si>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</si>
  <si>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</si>
  <si>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</si>
  <si>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</si>
  <si>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</si>
  <si>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</si>
  <si>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</si>
  <si>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</si>
  <si>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</si>
  <si>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</si>
  <si>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</si>
  <si>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</si>
  <si>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</si>
  <si>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</si>
  <si>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</si>
  <si>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</si>
  <si>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</si>
  <si>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</si>
  <si>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</si>
  <si>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</si>
  <si>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</si>
  <si>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</si>
  <si>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</si>
  <si>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</si>
  <si>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</si>
  <si>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</si>
  <si>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</si>
  <si>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</si>
  <si>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</si>
  <si>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</si>
  <si>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</si>
  <si>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</si>
  <si>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</si>
  <si>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</si>
  <si>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</si>
  <si>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</si>
  <si>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</si>
  <si>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</si>
  <si>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</si>
  <si>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</si>
  <si>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Data per 30 September 2023</t>
  </si>
  <si>
    <t>Q3 2023</t>
  </si>
  <si>
    <t>End Q3 2023</t>
  </si>
  <si>
    <t>2023Q3</t>
  </si>
  <si>
    <t>2023Q2</t>
  </si>
  <si>
    <t>2023Q1</t>
  </si>
  <si>
    <t>2022Q4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</si>
</sst>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4"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45953</v>
      </c>
      <c r="I9" s="6"/>
      <c r="J9" s="7"/>
    </row>
    <row r="10" spans="2:10" ht="21" x14ac:dyDescent="0.25">
      <c r="B10" s="5"/>
      <c r="C10" s="6"/>
      <c r="D10" s="6"/>
      <c r="E10" s="6"/>
      <c r="F10" s="11" t="s">
        <v>2348</v>
      </c>
      <c r="G10" s="6"/>
      <c r="H10" s="429">
        <v>45199</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45953</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291889</v>
      </c>
      <c r="F38" s="62"/>
      <c r="H38" s="43"/>
      <c r="L38" s="43"/>
      <c r="M38" s="43"/>
    </row>
    <row r="39" spans="1:14" x14ac:dyDescent="0.25">
      <c r="A39" s="45" t="s">
        <v>99</v>
      </c>
      <c r="B39" s="62" t="s">
        <v>100</v>
      </c>
      <c r="C39" s="124">
        <v>274742</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0.02</v>
      </c>
      <c r="D45" s="123">
        <f>IF(OR(C38="[For completion]",C39="[For completion]"),"Please complete G.3.1.1 and G.3.1.2",(C38/C39-1-MAX(C45,F45)))</f>
        <v>4.2411280401249099E-2</v>
      </c>
      <c r="E45" s="123"/>
      <c r="F45" s="123">
        <v>0</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274742</v>
      </c>
      <c r="E53" s="69"/>
      <c r="F53" s="130">
        <f>IF($C$58=0,"",IF(C53="[for completion]","",C53/$C$58))</f>
        <v>0.94125506613815524</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17147</v>
      </c>
      <c r="E56" s="69"/>
      <c r="F56" s="130">
        <f>IF($C$58=0,"",IF(C56="[for completion]","",C56/$C$58))</f>
        <v>5.8744933861844741E-2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291889</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24</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7803</v>
      </c>
      <c r="D70" s="124"/>
      <c r="E70" s="41"/>
      <c r="F70" s="130">
        <f t="shared" ref="F70:F76" si="1">IF($C$77=0,"",IF(C70="[for completion]","",C70/$C$77))</f>
        <v>2.6578786020846106E-2</v>
      </c>
      <c r="G70" s="130" t="str">
        <f>IF($D$77=0,"",IF(D70="[Mark as ND1 if not relevant]","",D70/$D$77))</f>
        <v/>
      </c>
      <c r="H70" s="43"/>
      <c r="L70" s="43"/>
      <c r="M70" s="43"/>
      <c r="N70" s="74"/>
    </row>
    <row r="71" spans="1:14" x14ac:dyDescent="0.25">
      <c r="A71" s="45" t="s">
        <v>145</v>
      </c>
      <c r="B71" s="41" t="s">
        <v>1128</v>
      </c>
      <c r="C71" s="124">
        <v>2978</v>
      </c>
      <c r="D71" s="124"/>
      <c r="E71" s="41"/>
      <c r="F71" s="130">
        <f t="shared" si="1"/>
        <v>1.0143742761768514E-2</v>
      </c>
      <c r="G71" s="130" t="str">
        <f t="shared" ref="G71:G76" si="2">IF($D$77=0,"",IF(D71="[Mark as ND1 if not relevant]","",D71/$D$77))</f>
        <v/>
      </c>
      <c r="H71" s="43"/>
      <c r="L71" s="43"/>
      <c r="M71" s="43"/>
      <c r="N71" s="74"/>
    </row>
    <row r="72" spans="1:14" x14ac:dyDescent="0.25">
      <c r="A72" s="45" t="s">
        <v>146</v>
      </c>
      <c r="B72" s="41" t="s">
        <v>1129</v>
      </c>
      <c r="C72" s="124">
        <v>4493</v>
      </c>
      <c r="D72" s="124"/>
      <c r="E72" s="41"/>
      <c r="F72" s="130">
        <f t="shared" si="1"/>
        <v>1.5304176033789767E-2</v>
      </c>
      <c r="G72" s="130" t="str">
        <f t="shared" si="2"/>
        <v/>
      </c>
      <c r="H72" s="43"/>
      <c r="L72" s="43"/>
      <c r="M72" s="43"/>
      <c r="N72" s="74"/>
    </row>
    <row r="73" spans="1:14" x14ac:dyDescent="0.25">
      <c r="A73" s="45" t="s">
        <v>147</v>
      </c>
      <c r="B73" s="41" t="s">
        <v>1130</v>
      </c>
      <c r="C73" s="124">
        <v>2249</v>
      </c>
      <c r="D73" s="124"/>
      <c r="E73" s="41"/>
      <c r="F73" s="130">
        <f t="shared" si="1"/>
        <v>7.6606035833503647E-3</v>
      </c>
      <c r="G73" s="130" t="str">
        <f t="shared" si="2"/>
        <v/>
      </c>
      <c r="H73" s="43"/>
      <c r="L73" s="43"/>
      <c r="M73" s="43"/>
      <c r="N73" s="74"/>
    </row>
    <row r="74" spans="1:14" x14ac:dyDescent="0.25">
      <c r="A74" s="45" t="s">
        <v>148</v>
      </c>
      <c r="B74" s="41" t="s">
        <v>1131</v>
      </c>
      <c r="C74" s="124">
        <v>1684</v>
      </c>
      <c r="D74" s="124"/>
      <c r="E74" s="41"/>
      <c r="F74" s="130">
        <f t="shared" si="1"/>
        <v>5.7360855644117449E-3</v>
      </c>
      <c r="G74" s="130" t="str">
        <f t="shared" si="2"/>
        <v/>
      </c>
      <c r="H74" s="43"/>
      <c r="L74" s="43"/>
      <c r="M74" s="43"/>
      <c r="N74" s="74"/>
    </row>
    <row r="75" spans="1:14" x14ac:dyDescent="0.25">
      <c r="A75" s="45" t="s">
        <v>149</v>
      </c>
      <c r="B75" s="41" t="s">
        <v>1132</v>
      </c>
      <c r="C75" s="124">
        <v>6929</v>
      </c>
      <c r="D75" s="124"/>
      <c r="E75" s="41"/>
      <c r="F75" s="130">
        <f t="shared" si="1"/>
        <v>2.3601743988010081E-2</v>
      </c>
      <c r="G75" s="130" t="str">
        <f t="shared" si="2"/>
        <v/>
      </c>
      <c r="H75" s="43"/>
      <c r="L75" s="43"/>
      <c r="M75" s="43"/>
      <c r="N75" s="74"/>
    </row>
    <row r="76" spans="1:14" x14ac:dyDescent="0.25">
      <c r="A76" s="45" t="s">
        <v>150</v>
      </c>
      <c r="B76" s="41" t="s">
        <v>1133</v>
      </c>
      <c r="C76" s="124">
        <v>267444</v>
      </c>
      <c r="D76" s="124"/>
      <c r="E76" s="41"/>
      <c r="F76" s="130">
        <f t="shared" si="1"/>
        <v>0.91097486204782341</v>
      </c>
      <c r="G76" s="130" t="str">
        <f t="shared" si="2"/>
        <v/>
      </c>
      <c r="H76" s="43"/>
      <c r="L76" s="43"/>
      <c r="M76" s="43"/>
      <c r="N76" s="74"/>
    </row>
    <row r="77" spans="1:14" x14ac:dyDescent="0.25">
      <c r="A77" s="45" t="s">
        <v>151</v>
      </c>
      <c r="B77" s="78" t="s">
        <v>130</v>
      </c>
      <c r="C77" s="126">
        <f>SUM(C70:C76)</f>
        <v>293580</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26</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0</v>
      </c>
      <c r="D93" s="124"/>
      <c r="E93" s="41"/>
      <c r="F93" s="130">
        <f>IF($C$100=0,"",IF(C93="[for completion]","",IF(C93="","",C93/$C$100)))</f>
        <v>0</v>
      </c>
      <c r="G93" s="130" t="str">
        <f>IF($D$100=0,"",IF(D93="[Mark as ND1 if not relevant]","",IF(D93="","",D93/$D$100)))</f>
        <v/>
      </c>
      <c r="H93" s="43"/>
      <c r="L93" s="43"/>
      <c r="M93" s="43"/>
      <c r="N93" s="74"/>
    </row>
    <row r="94" spans="1:14" x14ac:dyDescent="0.25">
      <c r="A94" s="45" t="s">
        <v>173</v>
      </c>
      <c r="B94" s="41" t="s">
        <v>1128</v>
      </c>
      <c r="C94" s="124">
        <v>0</v>
      </c>
      <c r="D94" s="124"/>
      <c r="E94" s="41"/>
      <c r="F94" s="130">
        <f t="shared" ref="F94:F99" si="5">IF($C$100=0,"",IF(C94="[for completion]","",IF(C94="","",C94/$C$100)))</f>
        <v>0</v>
      </c>
      <c r="G94" s="130" t="str">
        <f t="shared" ref="G94:G99" si="6">IF($D$100=0,"",IF(D94="[Mark as ND1 if not relevant]","",IF(D94="","",D94/$D$100)))</f>
        <v/>
      </c>
      <c r="H94" s="43"/>
      <c r="L94" s="43"/>
      <c r="M94" s="43"/>
      <c r="N94" s="74"/>
    </row>
    <row r="95" spans="1:14" x14ac:dyDescent="0.25">
      <c r="A95" s="45" t="s">
        <v>174</v>
      </c>
      <c r="B95" s="41" t="s">
        <v>1129</v>
      </c>
      <c r="C95" s="124">
        <v>30</v>
      </c>
      <c r="D95" s="124"/>
      <c r="E95" s="41"/>
      <c r="F95" s="130">
        <f t="shared" si="5"/>
        <v>1.0919374974976432E-4</v>
      </c>
      <c r="G95" s="130" t="str">
        <f t="shared" si="6"/>
        <v/>
      </c>
      <c r="H95" s="43"/>
      <c r="L95" s="43"/>
      <c r="M95" s="43"/>
      <c r="N95" s="74"/>
    </row>
    <row r="96" spans="1:14" x14ac:dyDescent="0.25">
      <c r="A96" s="45" t="s">
        <v>175</v>
      </c>
      <c r="B96" s="41" t="s">
        <v>1130</v>
      </c>
      <c r="C96" s="124">
        <v>183</v>
      </c>
      <c r="D96" s="124"/>
      <c r="E96" s="41"/>
      <c r="F96" s="130">
        <f t="shared" si="5"/>
        <v>6.6608187347356237E-4</v>
      </c>
      <c r="G96" s="130" t="str">
        <f t="shared" si="6"/>
        <v/>
      </c>
      <c r="H96" s="43"/>
      <c r="L96" s="43"/>
      <c r="M96" s="43"/>
      <c r="N96" s="74"/>
    </row>
    <row r="97" spans="1:14" x14ac:dyDescent="0.25">
      <c r="A97" s="45" t="s">
        <v>176</v>
      </c>
      <c r="B97" s="41" t="s">
        <v>1131</v>
      </c>
      <c r="C97" s="124">
        <v>648</v>
      </c>
      <c r="D97" s="124"/>
      <c r="E97" s="41"/>
      <c r="F97" s="130">
        <f t="shared" si="5"/>
        <v>2.3585849945949094E-3</v>
      </c>
      <c r="G97" s="130" t="str">
        <f t="shared" si="6"/>
        <v/>
      </c>
      <c r="H97" s="43"/>
      <c r="L97" s="43"/>
      <c r="M97" s="43"/>
    </row>
    <row r="98" spans="1:14" x14ac:dyDescent="0.25">
      <c r="A98" s="45" t="s">
        <v>177</v>
      </c>
      <c r="B98" s="41" t="s">
        <v>1132</v>
      </c>
      <c r="C98" s="124">
        <v>4404</v>
      </c>
      <c r="D98" s="124"/>
      <c r="E98" s="41"/>
      <c r="F98" s="130">
        <f t="shared" si="5"/>
        <v>1.6029642463265402E-2</v>
      </c>
      <c r="G98" s="130" t="str">
        <f t="shared" si="6"/>
        <v/>
      </c>
      <c r="H98" s="43"/>
      <c r="L98" s="43"/>
      <c r="M98" s="43"/>
    </row>
    <row r="99" spans="1:14" x14ac:dyDescent="0.25">
      <c r="A99" s="45" t="s">
        <v>178</v>
      </c>
      <c r="B99" s="41" t="s">
        <v>1133</v>
      </c>
      <c r="C99" s="124">
        <v>269476</v>
      </c>
      <c r="D99" s="124"/>
      <c r="E99" s="41"/>
      <c r="F99" s="130">
        <f t="shared" si="5"/>
        <v>0.98083649691891639</v>
      </c>
      <c r="G99" s="130" t="str">
        <f t="shared" si="6"/>
        <v/>
      </c>
      <c r="H99" s="43"/>
      <c r="L99" s="43"/>
      <c r="M99" s="43"/>
    </row>
    <row r="100" spans="1:14" x14ac:dyDescent="0.25">
      <c r="A100" s="45" t="s">
        <v>179</v>
      </c>
      <c r="B100" s="78" t="s">
        <v>130</v>
      </c>
      <c r="C100" s="126">
        <f>SUM(C93:C99)</f>
        <v>274741</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9</v>
      </c>
      <c r="D112" s="124"/>
      <c r="E112" s="70"/>
      <c r="F112" s="130">
        <f t="shared" ref="F112:F129" si="7">IF($C$130=0,"",IF(C112="[for completion]","",IF(C112="","",C112/$C$130)))</f>
        <v>3.2758005692613434E-5</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274733</v>
      </c>
      <c r="D118" s="124"/>
      <c r="E118" s="62"/>
      <c r="F118" s="130">
        <f t="shared" si="7"/>
        <v>0.99996724199430742</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274742</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0</v>
      </c>
      <c r="D138" s="124"/>
      <c r="E138" s="70"/>
      <c r="F138" s="130">
        <f t="shared" ref="F138:F155" si="11">IF($C$156=0,"",IF(C138="[for completion]","",IF(C138="","",C138/$C$156)))</f>
        <v>0</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275</v>
      </c>
      <c r="D144" s="124"/>
      <c r="E144" s="62"/>
      <c r="F144" s="130">
        <f t="shared" si="11"/>
        <v>1</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v>0</v>
      </c>
      <c r="D149" s="124"/>
      <c r="E149" s="62"/>
      <c r="F149" s="130">
        <f t="shared" si="11"/>
        <v>0</v>
      </c>
      <c r="G149" s="130" t="str">
        <f t="shared" si="12"/>
        <v/>
      </c>
      <c r="H149" s="43"/>
      <c r="L149" s="43"/>
      <c r="M149" s="43"/>
      <c r="N149" s="74"/>
    </row>
    <row r="150" spans="1:14" x14ac:dyDescent="0.25">
      <c r="A150" s="45" t="s">
        <v>238</v>
      </c>
      <c r="B150" s="62" t="s">
        <v>199</v>
      </c>
      <c r="C150" s="124"/>
      <c r="D150" s="124"/>
      <c r="E150" s="62"/>
      <c r="F150" s="130" t="str">
        <f t="shared" si="11"/>
        <v/>
      </c>
      <c r="G150" s="130" t="str">
        <f t="shared" si="12"/>
        <v/>
      </c>
      <c r="H150" s="43"/>
      <c r="L150" s="43"/>
      <c r="M150" s="43"/>
      <c r="N150" s="74"/>
    </row>
    <row r="151" spans="1:14" x14ac:dyDescent="0.25">
      <c r="A151" s="45" t="s">
        <v>239</v>
      </c>
      <c r="B151" s="41" t="s">
        <v>1142</v>
      </c>
      <c r="C151" s="124">
        <v>0</v>
      </c>
      <c r="D151" s="124"/>
      <c r="E151" s="62"/>
      <c r="F151" s="130">
        <f t="shared" si="11"/>
        <v>0</v>
      </c>
      <c r="G151" s="130" t="str">
        <f t="shared" si="12"/>
        <v/>
      </c>
      <c r="H151" s="43"/>
      <c r="L151" s="43"/>
      <c r="M151" s="43"/>
      <c r="N151" s="74"/>
    </row>
    <row r="152" spans="1:14" x14ac:dyDescent="0.25">
      <c r="A152" s="45" t="s">
        <v>240</v>
      </c>
      <c r="B152" s="62" t="s">
        <v>214</v>
      </c>
      <c r="C152" s="124"/>
      <c r="D152" s="124"/>
      <c r="E152" s="62"/>
      <c r="F152" s="130" t="str">
        <f t="shared" si="11"/>
        <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275</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273515</v>
      </c>
      <c r="D164" s="124"/>
      <c r="E164" s="82"/>
      <c r="F164" s="130">
        <f>IF($C$167=0,"",IF(C164="[for completion]","",IF(C164="","",C164/$C$167)))</f>
        <v>0.99553761542689301</v>
      </c>
      <c r="G164" s="130" t="str">
        <f>IF($D$167=0,"",IF(D164="[for completion]","",IF(D164="","",D164/$D$167)))</f>
        <v/>
      </c>
      <c r="H164" s="43"/>
      <c r="L164" s="43"/>
      <c r="M164" s="43"/>
      <c r="N164" s="74"/>
    </row>
    <row r="165" spans="1:14" x14ac:dyDescent="0.25">
      <c r="A165" s="45" t="s">
        <v>252</v>
      </c>
      <c r="B165" s="43" t="s">
        <v>253</v>
      </c>
      <c r="C165" s="124">
        <v>867</v>
      </c>
      <c r="D165" s="124"/>
      <c r="E165" s="82"/>
      <c r="F165" s="130">
        <f>IF($C$167=0,"",IF(C165="[for completion]","",IF(C165="","",C165/$C$167)))</f>
        <v>3.1556993677681888E-3</v>
      </c>
      <c r="G165" s="130" t="str">
        <f>IF($D$167=0,"",IF(D165="[for completion]","",IF(D165="","",D165/$D$167)))</f>
        <v/>
      </c>
      <c r="H165" s="43"/>
      <c r="L165" s="43"/>
      <c r="M165" s="43"/>
      <c r="N165" s="74"/>
    </row>
    <row r="166" spans="1:14" x14ac:dyDescent="0.25">
      <c r="A166" s="45" t="s">
        <v>254</v>
      </c>
      <c r="B166" s="43" t="s">
        <v>128</v>
      </c>
      <c r="C166" s="124">
        <v>359</v>
      </c>
      <c r="D166" s="124"/>
      <c r="E166" s="82"/>
      <c r="F166" s="130">
        <f>IF($C$167=0,"",IF(C166="[for completion]","",IF(C166="","",C166/$C$167)))</f>
        <v>1.3066852053388463E-3</v>
      </c>
      <c r="G166" s="130" t="str">
        <f>IF($D$167=0,"",IF(D166="[for completion]","",IF(D166="","",D166/$D$167)))</f>
        <v/>
      </c>
      <c r="H166" s="43"/>
      <c r="L166" s="43"/>
      <c r="M166" s="43"/>
      <c r="N166" s="74"/>
    </row>
    <row r="167" spans="1:14" x14ac:dyDescent="0.25">
      <c r="A167" s="45" t="s">
        <v>255</v>
      </c>
      <c r="B167" s="83" t="s">
        <v>130</v>
      </c>
      <c r="C167" s="133">
        <f>SUM(C164:C166)</f>
        <v>274741</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307</v>
      </c>
      <c r="E175" s="72"/>
      <c r="F175" s="130">
        <f>IF($C$179=0,"",IF(C175="[for completion]","",C175/$C$179))</f>
        <v>1.7904006531754824E-2</v>
      </c>
      <c r="G175" s="70"/>
      <c r="H175" s="43"/>
      <c r="L175" s="43"/>
      <c r="M175" s="43"/>
      <c r="N175" s="74"/>
    </row>
    <row r="176" spans="1:14" x14ac:dyDescent="0.25">
      <c r="A176" s="45" t="s">
        <v>265</v>
      </c>
      <c r="B176" s="62" t="s">
        <v>266</v>
      </c>
      <c r="C176" s="124">
        <v>1752</v>
      </c>
      <c r="E176" s="72"/>
      <c r="F176" s="130"/>
      <c r="G176" s="70"/>
      <c r="H176" s="43"/>
      <c r="L176" s="43"/>
      <c r="M176" s="43"/>
      <c r="N176" s="74"/>
    </row>
    <row r="177" spans="1:14" x14ac:dyDescent="0.25">
      <c r="A177" s="45" t="s">
        <v>267</v>
      </c>
      <c r="B177" s="62" t="s">
        <v>268</v>
      </c>
      <c r="C177" s="124">
        <v>15088</v>
      </c>
      <c r="E177" s="72"/>
      <c r="F177" s="130">
        <f t="shared" ref="F177:F187" si="15">IF($C$179=0,"",IF(C177="[for completion]","",C177/$C$179))</f>
        <v>0.87992068583425675</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17147</v>
      </c>
      <c r="E179" s="72"/>
      <c r="F179" s="131">
        <f>SUM(F174:F178)</f>
        <v>0.89782469236601159</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18838</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18838</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17147</v>
      </c>
      <c r="E217" s="82"/>
      <c r="F217" s="130">
        <f>IF($C$38=0,"",IF(C217="[for completion]","",IF(C217="","",C217/$C$38)))</f>
        <v>5.8744933861844741E-2</v>
      </c>
      <c r="G217" s="130">
        <f>IF($C$39=0,"",IF(C217="[for completion]","",IF(C217="","",C217/$C$39)))</f>
        <v>6.2411280401249172E-2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17147</v>
      </c>
      <c r="E220" s="82"/>
      <c r="F220" s="123">
        <f>SUM(F217:F219)</f>
        <v>5.8744933861844741E-2</v>
      </c>
      <c r="G220" s="123">
        <f>SUM(G217:G219)</f>
        <v>6.2411280401249172E-2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220226.1</v>
      </c>
      <c r="F12" s="130">
        <f>IF($C$15=0,"",IF(C12="[for completion]","",C12/$C$15))</f>
        <v>0.80161009166464348</v>
      </c>
    </row>
    <row r="13" spans="1:7" x14ac:dyDescent="0.25">
      <c r="A13" s="45" t="s">
        <v>442</v>
      </c>
      <c r="B13" s="45" t="s">
        <v>443</v>
      </c>
      <c r="C13" s="124">
        <v>54436.799999999996</v>
      </c>
      <c r="F13" s="130">
        <f>IF($C$15=0,"",IF(C13="[for completion]","",C13/$C$15))</f>
        <v>0.19814676025198583</v>
      </c>
    </row>
    <row r="14" spans="1:7" x14ac:dyDescent="0.25">
      <c r="A14" s="45" t="s">
        <v>444</v>
      </c>
      <c r="B14" s="45" t="s">
        <v>128</v>
      </c>
      <c r="C14" s="124">
        <v>66.8</v>
      </c>
      <c r="F14" s="130">
        <f>IF($C$15=0,"",IF(C14="[for completion]","",C14/$C$15))</f>
        <v>2.4314808337067305E-4</v>
      </c>
    </row>
    <row r="15" spans="1:7" x14ac:dyDescent="0.25">
      <c r="A15" s="45" t="s">
        <v>445</v>
      </c>
      <c r="B15" s="114" t="s">
        <v>130</v>
      </c>
      <c r="C15" s="124">
        <f>SUM(C12:C14)</f>
        <v>274729.7</v>
      </c>
      <c r="F15" s="121">
        <f>SUM(F12:F14)</f>
        <v>1</v>
      </c>
    </row>
    <row r="16" spans="1:7" outlineLevel="1" x14ac:dyDescent="0.25">
      <c r="A16" s="45" t="s">
        <v>446</v>
      </c>
      <c r="B16" s="377" t="s">
        <v>2624</v>
      </c>
      <c r="C16" s="124">
        <v>170001</v>
      </c>
      <c r="F16" s="130">
        <f t="shared" ref="F16:F26" si="0">IF($C$15=0,"",IF(C16="[for completion]","",C16/$C$15))</f>
        <v>0.61879367247152384</v>
      </c>
    </row>
    <row r="17" spans="1:7" outlineLevel="1" x14ac:dyDescent="0.25">
      <c r="A17" s="45" t="s">
        <v>447</v>
      </c>
      <c r="B17" s="377" t="s">
        <v>2623</v>
      </c>
      <c r="C17" s="124">
        <v>8163.1</v>
      </c>
      <c r="F17" s="130">
        <f t="shared" si="0"/>
        <v>2.9713205379687743E-2</v>
      </c>
    </row>
    <row r="18" spans="1:7" outlineLevel="1" x14ac:dyDescent="0.25">
      <c r="A18" s="45" t="s">
        <v>448</v>
      </c>
      <c r="B18" s="377" t="s">
        <v>2622</v>
      </c>
      <c r="C18" s="124">
        <v>22201</v>
      </c>
      <c r="F18" s="130">
        <f t="shared" si="0"/>
        <v>8.0810338307070545E-2</v>
      </c>
    </row>
    <row r="19" spans="1:7" outlineLevel="1" x14ac:dyDescent="0.25">
      <c r="A19" s="45" t="s">
        <v>449</v>
      </c>
      <c r="B19" s="377" t="s">
        <v>2621</v>
      </c>
      <c r="C19" s="124">
        <v>23393</v>
      </c>
      <c r="F19" s="130">
        <f t="shared" si="0"/>
        <v>8.5149148417517292E-2</v>
      </c>
    </row>
    <row r="20" spans="1:7" outlineLevel="1" x14ac:dyDescent="0.25">
      <c r="A20" s="45" t="s">
        <v>450</v>
      </c>
      <c r="B20" s="377" t="s">
        <v>2620</v>
      </c>
      <c r="C20" s="124">
        <v>19861</v>
      </c>
      <c r="F20" s="130">
        <f t="shared" si="0"/>
        <v>7.2292875506361334E-2</v>
      </c>
    </row>
    <row r="21" spans="1:7" outlineLevel="1" x14ac:dyDescent="0.25">
      <c r="A21" s="45" t="s">
        <v>451</v>
      </c>
      <c r="B21" s="377" t="s">
        <v>2619</v>
      </c>
      <c r="C21" s="124">
        <v>2863</v>
      </c>
      <c r="F21" s="130">
        <f t="shared" si="0"/>
        <v>1.0421152136081392E-2</v>
      </c>
    </row>
    <row r="22" spans="1:7" outlineLevel="1" x14ac:dyDescent="0.25">
      <c r="A22" s="45" t="s">
        <v>452</v>
      </c>
      <c r="B22" s="377" t="s">
        <v>2618</v>
      </c>
      <c r="C22" s="124">
        <v>14718</v>
      </c>
      <c r="F22" s="130">
        <f t="shared" si="0"/>
        <v>5.3572657051640209E-2</v>
      </c>
    </row>
    <row r="23" spans="1:7" outlineLevel="1" x14ac:dyDescent="0.25">
      <c r="A23" s="45" t="s">
        <v>453</v>
      </c>
      <c r="B23" s="377" t="s">
        <v>2691</v>
      </c>
      <c r="C23" s="124">
        <v>6555.2</v>
      </c>
      <c r="F23" s="130">
        <f t="shared" si="0"/>
        <v>2.3860543654362815E-2</v>
      </c>
    </row>
    <row r="24" spans="1:7" outlineLevel="1" x14ac:dyDescent="0.25">
      <c r="A24" s="45" t="s">
        <v>454</v>
      </c>
      <c r="B24" s="377" t="s">
        <v>2692</v>
      </c>
      <c r="C24" s="124">
        <v>6907.6</v>
      </c>
      <c r="F24" s="130">
        <f t="shared" si="0"/>
        <v>2.5143258992384152E-2</v>
      </c>
    </row>
    <row r="25" spans="1:7" outlineLevel="1" x14ac:dyDescent="0.25">
      <c r="A25" s="45" t="s">
        <v>455</v>
      </c>
      <c r="B25" s="377" t="s">
        <v>128</v>
      </c>
      <c r="C25" s="124">
        <v>66.8</v>
      </c>
      <c r="F25" s="130">
        <f t="shared" si="0"/>
        <v>2.4314808337067305E-4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149157</v>
      </c>
      <c r="D28" s="45">
        <v>7794</v>
      </c>
      <c r="F28" s="45">
        <f>IF(AND(C28="[For completion]",D28="[For completion]"),"[For completion]",SUM(C28:D28))</f>
        <v>156951</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9.1000000000000004E-3</v>
      </c>
      <c r="D36" s="121">
        <v>4.87E-2</v>
      </c>
      <c r="E36" s="138"/>
      <c r="F36" s="121">
        <v>1.0200000000000001E-2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1</v>
      </c>
      <c r="D44" s="120">
        <f>SUM(D45:D71)</f>
        <v>1</v>
      </c>
      <c r="E44" s="121"/>
      <c r="F44" s="120">
        <f>SUM(F45:F71)</f>
        <v>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1</v>
      </c>
      <c r="D51" s="121">
        <v>1</v>
      </c>
      <c r="E51" s="121"/>
      <c r="F51" s="121">
        <v>1</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c r="D71" s="121">
        <v>0</v>
      </c>
      <c r="E71" s="121"/>
      <c r="F71" s="121">
        <v>0</v>
      </c>
      <c r="G71" s="45"/>
    </row>
    <row r="72" spans="1:7" x14ac:dyDescent="0.25">
      <c r="A72" s="45" t="s">
        <v>534</v>
      </c>
      <c r="B72" s="87" t="s">
        <v>298</v>
      </c>
      <c r="C72" s="120">
        <f>SUM(C73:C75)</f>
        <v>0</v>
      </c>
      <c r="D72" s="120">
        <f>SUM(D73:D75)</f>
        <v>0</v>
      </c>
      <c r="E72" s="121"/>
      <c r="F72" s="120">
        <f>SUM(F73:F75)</f>
        <v>0</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c r="D75" s="121">
        <v>0</v>
      </c>
      <c r="E75" s="121"/>
      <c r="F75" s="121">
        <v>0</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0.4761210668156049</v>
      </c>
      <c r="D99" s="121">
        <v>0.51995241429834238</v>
      </c>
      <c r="E99" s="121"/>
      <c r="F99" s="121">
        <v>0.48481019714253692</v>
      </c>
      <c r="G99" s="45"/>
    </row>
    <row r="100" spans="1:7" x14ac:dyDescent="0.25">
      <c r="A100" s="45" t="s">
        <v>564</v>
      </c>
      <c r="B100" s="62" t="s">
        <v>2352</v>
      </c>
      <c r="C100" s="121">
        <v>0.1522839089932819</v>
      </c>
      <c r="D100" s="121">
        <v>0.10194883875751058</v>
      </c>
      <c r="E100" s="121"/>
      <c r="F100" s="121">
        <v>0.14230998943862908</v>
      </c>
      <c r="G100" s="45"/>
    </row>
    <row r="101" spans="1:7" x14ac:dyDescent="0.25">
      <c r="A101" s="45" t="s">
        <v>565</v>
      </c>
      <c r="B101" s="62" t="s">
        <v>2353</v>
      </c>
      <c r="C101" s="121">
        <v>4.8284145114893595E-2</v>
      </c>
      <c r="D101" s="121">
        <v>6.3123799978396858E-2</v>
      </c>
      <c r="E101" s="121"/>
      <c r="F101" s="121">
        <v>5.1225417093778293E-2</v>
      </c>
      <c r="G101" s="45"/>
    </row>
    <row r="102" spans="1:7" x14ac:dyDescent="0.25">
      <c r="A102" s="45" t="s">
        <v>566</v>
      </c>
      <c r="B102" s="62" t="s">
        <v>2354</v>
      </c>
      <c r="C102" s="121">
        <v>0.158985221965667</v>
      </c>
      <c r="D102" s="121">
        <v>0.16705127366701619</v>
      </c>
      <c r="E102" s="121"/>
      <c r="F102" s="121">
        <v>0.16057630837811079</v>
      </c>
      <c r="G102" s="45"/>
    </row>
    <row r="103" spans="1:7" x14ac:dyDescent="0.25">
      <c r="A103" s="45" t="s">
        <v>567</v>
      </c>
      <c r="B103" s="62" t="s">
        <v>2355</v>
      </c>
      <c r="C103" s="121">
        <v>0.16432565711055258</v>
      </c>
      <c r="D103" s="121">
        <v>0.14792367329873402</v>
      </c>
      <c r="E103" s="121"/>
      <c r="F103" s="121">
        <v>0.16107808794694489</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0.99465731386305811</v>
      </c>
      <c r="D150" s="121">
        <v>0.99910354265979617</v>
      </c>
      <c r="E150" s="122"/>
      <c r="F150" s="121">
        <v>0.99553907066853886</v>
      </c>
    </row>
    <row r="151" spans="1:7" x14ac:dyDescent="0.25">
      <c r="A151" s="45" t="s">
        <v>597</v>
      </c>
      <c r="B151" s="45" t="s">
        <v>598</v>
      </c>
      <c r="C151" s="121">
        <v>5.3426861369418642E-3</v>
      </c>
      <c r="D151" s="121">
        <v>8.9645734020372351E-4</v>
      </c>
      <c r="E151" s="122"/>
      <c r="F151" s="121">
        <v>4.4609293314611916E-3</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0.35979065180196379</v>
      </c>
      <c r="D160" s="121">
        <v>0.22875276698538663</v>
      </c>
      <c r="E160" s="122"/>
      <c r="F160" s="121">
        <v>0.33384776622812296</v>
      </c>
    </row>
    <row r="161" spans="1:7" x14ac:dyDescent="0.25">
      <c r="A161" s="45" t="s">
        <v>609</v>
      </c>
      <c r="B161" s="45" t="s">
        <v>610</v>
      </c>
      <c r="C161" s="121">
        <v>0.64020934819803621</v>
      </c>
      <c r="D161" s="121">
        <v>0.7712472330146134</v>
      </c>
      <c r="E161" s="122"/>
      <c r="F161" s="121">
        <v>0.66615223377187716</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0.11604584201948999</v>
      </c>
      <c r="D170" s="121">
        <v>6.6584687417679381E-2</v>
      </c>
      <c r="E170" s="122"/>
      <c r="F170" s="121">
        <v>0.1062745469171438</v>
      </c>
    </row>
    <row r="171" spans="1:7" x14ac:dyDescent="0.25">
      <c r="A171" s="45" t="s">
        <v>621</v>
      </c>
      <c r="B171" s="41" t="s">
        <v>622</v>
      </c>
      <c r="C171" s="121">
        <v>6.5344721034174463E-2</v>
      </c>
      <c r="D171" s="121">
        <v>4.6790078869817966E-2</v>
      </c>
      <c r="E171" s="122"/>
      <c r="F171" s="121">
        <v>6.1676779662867776E-2</v>
      </c>
    </row>
    <row r="172" spans="1:7" x14ac:dyDescent="0.25">
      <c r="A172" s="45" t="s">
        <v>623</v>
      </c>
      <c r="B172" s="41" t="s">
        <v>624</v>
      </c>
      <c r="C172" s="121">
        <v>5.2875706263432236E-2</v>
      </c>
      <c r="D172" s="121">
        <v>3.8427130012304245E-2</v>
      </c>
      <c r="E172" s="121"/>
      <c r="F172" s="121">
        <v>5.0004549938302841E-2</v>
      </c>
    </row>
    <row r="173" spans="1:7" x14ac:dyDescent="0.25">
      <c r="A173" s="45" t="s">
        <v>625</v>
      </c>
      <c r="B173" s="41" t="s">
        <v>626</v>
      </c>
      <c r="C173" s="121">
        <v>7.938394167080258E-2</v>
      </c>
      <c r="D173" s="121">
        <v>6.5291989534970452E-2</v>
      </c>
      <c r="E173" s="121"/>
      <c r="F173" s="121">
        <v>7.659984930604341E-2</v>
      </c>
    </row>
    <row r="174" spans="1:7" x14ac:dyDescent="0.25">
      <c r="A174" s="45" t="s">
        <v>627</v>
      </c>
      <c r="B174" s="41" t="s">
        <v>628</v>
      </c>
      <c r="C174" s="121">
        <v>0.68634978901210075</v>
      </c>
      <c r="D174" s="121">
        <v>0.78290611416522804</v>
      </c>
      <c r="E174" s="121"/>
      <c r="F174" s="121">
        <v>0.70544427417564215</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5.9999999999999995E-4</v>
      </c>
      <c r="D180" s="175">
        <v>0</v>
      </c>
      <c r="E180" s="122"/>
      <c r="F180" s="175">
        <v>4.0000000000000002E-4</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1476.471</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105904</v>
      </c>
      <c r="D190" s="125">
        <v>121093</v>
      </c>
      <c r="E190" s="59"/>
      <c r="F190" s="130">
        <f>IF($C$214=0,"",IF(C190="[for completion]","",IF(C190="","",C190/$C$214)))</f>
        <v>0.48088847032839493</v>
      </c>
      <c r="G190" s="130">
        <f>IF($D$214=0,"",IF(D190="[for completion]","",IF(D190="","",D190/$D$214)))</f>
        <v>0.81184925950508524</v>
      </c>
    </row>
    <row r="191" spans="1:7" x14ac:dyDescent="0.25">
      <c r="A191" s="45" t="s">
        <v>647</v>
      </c>
      <c r="B191" s="62" t="s">
        <v>2357</v>
      </c>
      <c r="C191" s="124">
        <v>70196.100000000006</v>
      </c>
      <c r="D191" s="125">
        <v>24768</v>
      </c>
      <c r="E191" s="59"/>
      <c r="F191" s="130">
        <f t="shared" ref="F191:F213" si="1">IF($C$214=0,"",IF(C191="[for completion]","",IF(C191="","",C191/$C$214)))</f>
        <v>0.31874617721728216</v>
      </c>
      <c r="G191" s="130">
        <f t="shared" ref="G191:G213" si="2">IF($D$214=0,"",IF(D191="[for completion]","",IF(D191="","",D191/$D$214)))</f>
        <v>0.16605321909129306</v>
      </c>
    </row>
    <row r="192" spans="1:7" x14ac:dyDescent="0.25">
      <c r="A192" s="45" t="s">
        <v>648</v>
      </c>
      <c r="B192" s="62" t="s">
        <v>2358</v>
      </c>
      <c r="C192" s="124">
        <v>22960.3</v>
      </c>
      <c r="D192" s="125">
        <v>2830</v>
      </c>
      <c r="E192" s="59"/>
      <c r="F192" s="130">
        <f t="shared" si="1"/>
        <v>0.10425804072821655</v>
      </c>
      <c r="G192" s="130">
        <f t="shared" si="2"/>
        <v>1.8973296593522263E-2</v>
      </c>
    </row>
    <row r="193" spans="1:7" x14ac:dyDescent="0.25">
      <c r="A193" s="45" t="s">
        <v>649</v>
      </c>
      <c r="B193" s="62" t="s">
        <v>2359</v>
      </c>
      <c r="C193" s="124">
        <v>10314.4</v>
      </c>
      <c r="D193" s="125">
        <v>351</v>
      </c>
      <c r="E193" s="59"/>
      <c r="F193" s="130">
        <f t="shared" si="1"/>
        <v>4.6835587308838161E-2</v>
      </c>
      <c r="G193" s="130">
        <f t="shared" si="2"/>
        <v>2.3532251252036443E-3</v>
      </c>
    </row>
    <row r="194" spans="1:7" x14ac:dyDescent="0.25">
      <c r="A194" s="45" t="s">
        <v>650</v>
      </c>
      <c r="B194" s="62" t="s">
        <v>2360</v>
      </c>
      <c r="C194" s="124">
        <v>5709.9</v>
      </c>
      <c r="D194" s="125">
        <v>80</v>
      </c>
      <c r="E194" s="59"/>
      <c r="F194" s="130">
        <f t="shared" si="1"/>
        <v>2.5927491659692763E-2</v>
      </c>
      <c r="G194" s="130">
        <f t="shared" si="2"/>
        <v>5.363476068840215E-4</v>
      </c>
    </row>
    <row r="195" spans="1:7" x14ac:dyDescent="0.25">
      <c r="A195" s="45" t="s">
        <v>651</v>
      </c>
      <c r="B195" s="62" t="s">
        <v>2361</v>
      </c>
      <c r="C195" s="124">
        <v>5141</v>
      </c>
      <c r="D195" s="125">
        <v>35</v>
      </c>
      <c r="E195" s="59"/>
      <c r="F195" s="130">
        <f t="shared" si="1"/>
        <v>2.3344232757575526E-2</v>
      </c>
      <c r="G195" s="130">
        <f t="shared" si="2"/>
        <v>2.3465207801175942E-4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220225.69999999998</v>
      </c>
      <c r="D214" s="69">
        <f>SUM(D190:D213)</f>
        <v>149157</v>
      </c>
      <c r="E214" s="115"/>
      <c r="F214" s="139">
        <f>SUM(F190:F213)</f>
        <v>1</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0.44</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182990.5776803467</v>
      </c>
      <c r="D241" s="125"/>
      <c r="F241" s="130">
        <f>IF($C$249=0,"",IF(C241="[Mark as ND1 if not relevant]","",C241/$C$249))</f>
        <v>0.83092041295222852</v>
      </c>
      <c r="G241" s="130" t="str">
        <f>IF($D$249=0,"",IF(D241="[Mark as ND1 if not relevant]","",D241/$D$249))</f>
        <v/>
      </c>
    </row>
    <row r="242" spans="1:7" x14ac:dyDescent="0.25">
      <c r="A242" s="45" t="s">
        <v>710</v>
      </c>
      <c r="B242" s="45" t="s">
        <v>678</v>
      </c>
      <c r="C242" s="124">
        <v>18342.15955288913</v>
      </c>
      <c r="D242" s="125"/>
      <c r="F242" s="130">
        <f t="shared" ref="F242:F248" si="5">IF($C$249=0,"",IF(C242="[Mark as ND1 if not relevant]","",C242/$C$249))</f>
        <v>8.3287757125645595E-2</v>
      </c>
      <c r="G242" s="130" t="str">
        <f t="shared" ref="G242:G248" si="6">IF($D$249=0,"",IF(D242="[Mark as ND1 if not relevant]","",D242/$D$249))</f>
        <v/>
      </c>
    </row>
    <row r="243" spans="1:7" x14ac:dyDescent="0.25">
      <c r="A243" s="45" t="s">
        <v>711</v>
      </c>
      <c r="B243" s="45" t="s">
        <v>680</v>
      </c>
      <c r="C243" s="124">
        <v>9800.5558431878908</v>
      </c>
      <c r="D243" s="125"/>
      <c r="F243" s="130">
        <f t="shared" si="5"/>
        <v>4.4502192471397799E-2</v>
      </c>
      <c r="G243" s="130" t="str">
        <f t="shared" si="6"/>
        <v/>
      </c>
    </row>
    <row r="244" spans="1:7" x14ac:dyDescent="0.25">
      <c r="A244" s="45" t="s">
        <v>712</v>
      </c>
      <c r="B244" s="45" t="s">
        <v>682</v>
      </c>
      <c r="C244" s="124">
        <v>4704.1447996779316</v>
      </c>
      <c r="D244" s="125"/>
      <c r="F244" s="130">
        <f t="shared" si="5"/>
        <v>2.1360498387864642E-2</v>
      </c>
      <c r="G244" s="130" t="str">
        <f t="shared" si="6"/>
        <v/>
      </c>
    </row>
    <row r="245" spans="1:7" x14ac:dyDescent="0.25">
      <c r="A245" s="45" t="s">
        <v>713</v>
      </c>
      <c r="B245" s="45" t="s">
        <v>684</v>
      </c>
      <c r="C245" s="124">
        <v>2273.6541525219777</v>
      </c>
      <c r="D245" s="125"/>
      <c r="F245" s="130">
        <f t="shared" si="5"/>
        <v>1.0324168988767639E-2</v>
      </c>
      <c r="G245" s="130" t="str">
        <f t="shared" si="6"/>
        <v/>
      </c>
    </row>
    <row r="246" spans="1:7" x14ac:dyDescent="0.25">
      <c r="A246" s="45" t="s">
        <v>714</v>
      </c>
      <c r="B246" s="45" t="s">
        <v>686</v>
      </c>
      <c r="C246" s="124">
        <v>859.78560391226551</v>
      </c>
      <c r="D246" s="125"/>
      <c r="F246" s="130">
        <f t="shared" si="5"/>
        <v>3.9040994247316885E-3</v>
      </c>
      <c r="G246" s="130" t="str">
        <f t="shared" si="6"/>
        <v/>
      </c>
    </row>
    <row r="247" spans="1:7" x14ac:dyDescent="0.25">
      <c r="A247" s="45" t="s">
        <v>715</v>
      </c>
      <c r="B247" s="45" t="s">
        <v>688</v>
      </c>
      <c r="C247" s="124">
        <v>326.92353797610787</v>
      </c>
      <c r="D247" s="125"/>
      <c r="F247" s="130">
        <f t="shared" si="5"/>
        <v>1.4844886803594491E-3</v>
      </c>
      <c r="G247" s="130" t="str">
        <f t="shared" si="6"/>
        <v/>
      </c>
    </row>
    <row r="248" spans="1:7" x14ac:dyDescent="0.25">
      <c r="A248" s="45" t="s">
        <v>716</v>
      </c>
      <c r="B248" s="45" t="s">
        <v>690</v>
      </c>
      <c r="C248" s="124">
        <v>928.55845181112738</v>
      </c>
      <c r="D248" s="125"/>
      <c r="F248" s="130">
        <f t="shared" si="5"/>
        <v>4.2163819690047887E-3</v>
      </c>
      <c r="G248" s="130" t="str">
        <f t="shared" si="6"/>
        <v/>
      </c>
    </row>
    <row r="249" spans="1:7" x14ac:dyDescent="0.25">
      <c r="A249" s="45" t="s">
        <v>717</v>
      </c>
      <c r="B249" s="71" t="s">
        <v>130</v>
      </c>
      <c r="C249" s="124">
        <f>SUM(C241:C248)</f>
        <v>220226.3596223231</v>
      </c>
      <c r="D249" s="125">
        <f>SUM(D241:D248)</f>
        <v>0</v>
      </c>
      <c r="F249" s="121">
        <f>SUM(F241:F248)</f>
        <v>1.0000000000000002</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0.848472749051707</v>
      </c>
      <c r="E260" s="115"/>
      <c r="F260" s="115"/>
      <c r="G260" s="115"/>
    </row>
    <row r="261" spans="1:14" x14ac:dyDescent="0.25">
      <c r="A261" s="45" t="s">
        <v>730</v>
      </c>
      <c r="B261" s="45" t="s">
        <v>731</v>
      </c>
      <c r="C261" s="121">
        <v>4.0726691954481933E-2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0.11080055899381114</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23532</v>
      </c>
      <c r="D287" s="45">
        <v>6368</v>
      </c>
      <c r="E287" s="51"/>
      <c r="F287" s="130">
        <f>IF($C$305=0,"",IF(C287="[For completion]","",C287/$C$305))</f>
        <v>0.10685386829892927</v>
      </c>
      <c r="G287" s="130">
        <f>IF($D$305=0,"",IF(D287="[For completion]","",D287/$D$305))</f>
        <v>4.800205033883357E-2</v>
      </c>
    </row>
    <row r="288" spans="1:7" customFormat="1" x14ac:dyDescent="0.25">
      <c r="A288" s="45" t="s">
        <v>1559</v>
      </c>
      <c r="B288" s="62" t="s">
        <v>2364</v>
      </c>
      <c r="C288" s="124">
        <v>11616</v>
      </c>
      <c r="D288" s="45">
        <v>5529</v>
      </c>
      <c r="E288" s="51"/>
      <c r="F288" s="130">
        <f t="shared" ref="F288:F304" si="9">IF($C$305=0,"",IF(C288="[For completion]","",C288/$C$305))</f>
        <v>5.2745815662092577E-2</v>
      </c>
      <c r="G288" s="130">
        <f t="shared" ref="G288:G304" si="10">IF($D$305=0,"",IF(D288="[For completion]","",D288/$D$305))</f>
        <v>4.1677659598525568E-2</v>
      </c>
    </row>
    <row r="289" spans="1:7" customFormat="1" x14ac:dyDescent="0.25">
      <c r="A289" s="45" t="s">
        <v>1560</v>
      </c>
      <c r="B289" s="62" t="s">
        <v>2365</v>
      </c>
      <c r="C289" s="124">
        <v>41340</v>
      </c>
      <c r="D289" s="45">
        <v>18479</v>
      </c>
      <c r="E289" s="51"/>
      <c r="F289" s="130">
        <f t="shared" si="9"/>
        <v>0.18771625511974063</v>
      </c>
      <c r="G289" s="130">
        <f t="shared" si="10"/>
        <v>0.13929489450554422</v>
      </c>
    </row>
    <row r="290" spans="1:7" customFormat="1" x14ac:dyDescent="0.25">
      <c r="A290" s="45" t="s">
        <v>1561</v>
      </c>
      <c r="B290" s="62" t="s">
        <v>2366</v>
      </c>
      <c r="C290" s="124">
        <v>33200</v>
      </c>
      <c r="D290" s="45">
        <v>15656</v>
      </c>
      <c r="E290" s="51"/>
      <c r="F290" s="130">
        <f t="shared" si="9"/>
        <v>0.15075422520501666</v>
      </c>
      <c r="G290" s="130">
        <f t="shared" si="10"/>
        <v>0.1180150910968559</v>
      </c>
    </row>
    <row r="291" spans="1:7" customFormat="1" x14ac:dyDescent="0.25">
      <c r="A291" s="45" t="s">
        <v>1562</v>
      </c>
      <c r="B291" s="62" t="s">
        <v>2367</v>
      </c>
      <c r="C291" s="124">
        <v>11586</v>
      </c>
      <c r="D291" s="45">
        <v>6074</v>
      </c>
      <c r="E291" s="51"/>
      <c r="F291" s="130">
        <f t="shared" si="9"/>
        <v>5.2609591964618167E-2</v>
      </c>
      <c r="G291" s="130">
        <f t="shared" si="10"/>
        <v>4.5785875276079628E-2</v>
      </c>
    </row>
    <row r="292" spans="1:7" customFormat="1" x14ac:dyDescent="0.25">
      <c r="A292" s="45" t="s">
        <v>1563</v>
      </c>
      <c r="B292" s="62" t="s">
        <v>2368</v>
      </c>
      <c r="C292" s="124">
        <v>4262</v>
      </c>
      <c r="D292" s="45">
        <v>2345</v>
      </c>
      <c r="E292" s="51"/>
      <c r="F292" s="130">
        <f t="shared" si="9"/>
        <v>1.9352846621198225E-2</v>
      </c>
      <c r="G292" s="130">
        <f t="shared" si="10"/>
        <v>1.767663442910878E-2</v>
      </c>
    </row>
    <row r="293" spans="1:7" customFormat="1" x14ac:dyDescent="0.25">
      <c r="A293" s="45" t="s">
        <v>1564</v>
      </c>
      <c r="B293" s="62" t="s">
        <v>2369</v>
      </c>
      <c r="C293" s="124">
        <v>2370</v>
      </c>
      <c r="D293" s="45">
        <v>1449</v>
      </c>
      <c r="E293" s="51"/>
      <c r="F293" s="130">
        <f t="shared" si="9"/>
        <v>1.0761672100478599E-2</v>
      </c>
      <c r="G293" s="130">
        <f t="shared" si="10"/>
        <v>1.0922577095001546E-2</v>
      </c>
    </row>
    <row r="294" spans="1:7" customFormat="1" x14ac:dyDescent="0.25">
      <c r="A294" s="45" t="s">
        <v>1565</v>
      </c>
      <c r="B294" s="62" t="s">
        <v>2370</v>
      </c>
      <c r="C294" s="124">
        <v>9816</v>
      </c>
      <c r="D294" s="45">
        <v>11077</v>
      </c>
      <c r="E294" s="51"/>
      <c r="F294" s="130">
        <f t="shared" si="9"/>
        <v>4.457239381362782E-2</v>
      </c>
      <c r="G294" s="130">
        <f t="shared" si="10"/>
        <v>8.3498541394984208E-2</v>
      </c>
    </row>
    <row r="295" spans="1:7" customFormat="1" x14ac:dyDescent="0.25">
      <c r="A295" s="45" t="s">
        <v>1566</v>
      </c>
      <c r="B295" s="62" t="s">
        <v>2371</v>
      </c>
      <c r="C295" s="124">
        <v>2644</v>
      </c>
      <c r="D295" s="45">
        <v>1506</v>
      </c>
      <c r="E295" s="51"/>
      <c r="F295" s="130">
        <f t="shared" si="9"/>
        <v>1.2005848537411568E-2</v>
      </c>
      <c r="G295" s="130">
        <f t="shared" si="10"/>
        <v>1.1352243688800778E-2</v>
      </c>
    </row>
    <row r="296" spans="1:7" customFormat="1" x14ac:dyDescent="0.25">
      <c r="A296" s="45" t="s">
        <v>1567</v>
      </c>
      <c r="B296" s="62" t="s">
        <v>2372</v>
      </c>
      <c r="C296" s="124">
        <v>16584</v>
      </c>
      <c r="D296" s="45">
        <v>12477</v>
      </c>
      <c r="E296" s="51"/>
      <c r="F296" s="130">
        <f t="shared" si="9"/>
        <v>7.5304459963855319E-2</v>
      </c>
      <c r="G296" s="130">
        <f t="shared" si="10"/>
        <v>9.4051755979526766E-2</v>
      </c>
    </row>
    <row r="297" spans="1:7" customFormat="1" x14ac:dyDescent="0.25">
      <c r="A297" s="45" t="s">
        <v>1568</v>
      </c>
      <c r="B297" s="62" t="s">
        <v>2373</v>
      </c>
      <c r="C297" s="124">
        <v>43137</v>
      </c>
      <c r="D297" s="45">
        <v>32398</v>
      </c>
      <c r="E297" s="51"/>
      <c r="F297" s="130">
        <f t="shared" si="9"/>
        <v>0.19587605459845794</v>
      </c>
      <c r="G297" s="130">
        <f t="shared" si="10"/>
        <v>0.24421646150714979</v>
      </c>
    </row>
    <row r="298" spans="1:7" customFormat="1" x14ac:dyDescent="0.25">
      <c r="A298" s="45" t="s">
        <v>1569</v>
      </c>
      <c r="B298" s="62" t="s">
        <v>2374</v>
      </c>
      <c r="C298" s="124">
        <v>13720</v>
      </c>
      <c r="D298" s="45">
        <v>14707</v>
      </c>
      <c r="E298" s="51"/>
      <c r="F298" s="130">
        <f t="shared" si="9"/>
        <v>6.2299637644964719E-2</v>
      </c>
      <c r="G298" s="130">
        <f t="shared" si="10"/>
        <v>0.11086151921061956</v>
      </c>
    </row>
    <row r="299" spans="1:7" customFormat="1" x14ac:dyDescent="0.25">
      <c r="A299" s="45" t="s">
        <v>1570</v>
      </c>
      <c r="B299" s="62" t="s">
        <v>2375</v>
      </c>
      <c r="C299" s="124">
        <v>2252</v>
      </c>
      <c r="D299" s="45">
        <v>2601</v>
      </c>
      <c r="E299" s="51"/>
      <c r="F299" s="130">
        <f t="shared" si="9"/>
        <v>1.0225858890412576E-2</v>
      </c>
      <c r="G299" s="130">
        <f t="shared" si="10"/>
        <v>1.9606365095996562E-2</v>
      </c>
    </row>
    <row r="300" spans="1:7" customFormat="1" x14ac:dyDescent="0.25">
      <c r="A300" s="45" t="s">
        <v>1571</v>
      </c>
      <c r="B300" s="62" t="s">
        <v>2376</v>
      </c>
      <c r="C300" s="124">
        <v>2</v>
      </c>
      <c r="D300" s="45">
        <v>79</v>
      </c>
      <c r="E300" s="51"/>
      <c r="F300" s="130">
        <f t="shared" si="9"/>
        <v>9.0815798316275106E-6</v>
      </c>
      <c r="G300" s="130">
        <f t="shared" si="10"/>
        <v>5.955028229849014E-4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4165</v>
      </c>
      <c r="D304" s="45">
        <v>1916</v>
      </c>
      <c r="E304" s="51"/>
      <c r="F304" s="130">
        <f t="shared" si="9"/>
        <v>1.8912389999364291E-2</v>
      </c>
      <c r="G304" s="130">
        <f t="shared" si="10"/>
        <v>1.444282795998824E-2</v>
      </c>
    </row>
    <row r="305" spans="1:7" customFormat="1" x14ac:dyDescent="0.25">
      <c r="A305" s="45" t="s">
        <v>1576</v>
      </c>
      <c r="B305" s="62" t="s">
        <v>130</v>
      </c>
      <c r="C305" s="124">
        <f>SUM(C287:C304)</f>
        <v>220226</v>
      </c>
      <c r="D305" s="45">
        <f>SUM(D287:D304)</f>
        <v>132661</v>
      </c>
      <c r="E305" s="51"/>
      <c r="F305" s="138">
        <f>SUM(F287:F304)</f>
        <v>1.0000000000000002</v>
      </c>
      <c r="G305" s="138">
        <f>SUM(G287:G304)</f>
        <v>1</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23532</v>
      </c>
      <c r="D310" s="45">
        <v>6368</v>
      </c>
      <c r="E310" s="51"/>
      <c r="F310" s="130">
        <f>IF($C$328=0,"",IF(C310="[For completion]","",C310/$C$328))</f>
        <v>0.10685386829892927</v>
      </c>
      <c r="G310" s="130">
        <f>IF($D$328=0,"",IF(D310="[For completion]","",D310/$D$328))</f>
        <v>4.800205033883357E-2</v>
      </c>
    </row>
    <row r="311" spans="1:7" customFormat="1" x14ac:dyDescent="0.25">
      <c r="A311" s="45" t="s">
        <v>1581</v>
      </c>
      <c r="B311" s="62" t="s">
        <v>2378</v>
      </c>
      <c r="C311" s="124">
        <v>11616</v>
      </c>
      <c r="D311" s="45">
        <v>5529</v>
      </c>
      <c r="E311" s="51"/>
      <c r="F311" s="130">
        <f t="shared" ref="F311:F327" si="11">IF($C$328=0,"",IF(C311="[For completion]","",C311/$C$328))</f>
        <v>5.2745815662092577E-2</v>
      </c>
      <c r="G311" s="130">
        <f t="shared" ref="G311:G327" si="12">IF($D$328=0,"",IF(D311="[For completion]","",D311/$D$328))</f>
        <v>4.1677659598525568E-2</v>
      </c>
    </row>
    <row r="312" spans="1:7" customFormat="1" x14ac:dyDescent="0.25">
      <c r="A312" s="45" t="s">
        <v>1582</v>
      </c>
      <c r="B312" s="62" t="s">
        <v>2379</v>
      </c>
      <c r="C312" s="124">
        <v>41340</v>
      </c>
      <c r="D312" s="45">
        <v>18479</v>
      </c>
      <c r="E312" s="51"/>
      <c r="F312" s="130">
        <f t="shared" si="11"/>
        <v>0.18771625511974063</v>
      </c>
      <c r="G312" s="130">
        <f t="shared" si="12"/>
        <v>0.13929489450554422</v>
      </c>
    </row>
    <row r="313" spans="1:7" customFormat="1" x14ac:dyDescent="0.25">
      <c r="A313" s="45" t="s">
        <v>1583</v>
      </c>
      <c r="B313" s="62" t="s">
        <v>2380</v>
      </c>
      <c r="C313" s="124">
        <v>33200</v>
      </c>
      <c r="D313" s="45">
        <v>15656</v>
      </c>
      <c r="E313" s="51"/>
      <c r="F313" s="130">
        <f t="shared" si="11"/>
        <v>0.15075422520501666</v>
      </c>
      <c r="G313" s="130">
        <f t="shared" si="12"/>
        <v>0.1180150910968559</v>
      </c>
    </row>
    <row r="314" spans="1:7" customFormat="1" x14ac:dyDescent="0.25">
      <c r="A314" s="45" t="s">
        <v>1584</v>
      </c>
      <c r="B314" s="62" t="s">
        <v>2381</v>
      </c>
      <c r="C314" s="124">
        <v>11586</v>
      </c>
      <c r="D314" s="45">
        <v>6074</v>
      </c>
      <c r="E314" s="51"/>
      <c r="F314" s="130">
        <f t="shared" si="11"/>
        <v>5.2609591964618167E-2</v>
      </c>
      <c r="G314" s="130">
        <f t="shared" si="12"/>
        <v>4.5785875276079628E-2</v>
      </c>
    </row>
    <row r="315" spans="1:7" customFormat="1" x14ac:dyDescent="0.25">
      <c r="A315" s="45" t="s">
        <v>1585</v>
      </c>
      <c r="B315" s="62" t="s">
        <v>2382</v>
      </c>
      <c r="C315" s="124">
        <v>4262</v>
      </c>
      <c r="D315" s="45">
        <v>2345</v>
      </c>
      <c r="E315" s="51"/>
      <c r="F315" s="130">
        <f t="shared" si="11"/>
        <v>1.9352846621198225E-2</v>
      </c>
      <c r="G315" s="130">
        <f t="shared" si="12"/>
        <v>1.767663442910878E-2</v>
      </c>
    </row>
    <row r="316" spans="1:7" customFormat="1" x14ac:dyDescent="0.25">
      <c r="A316" s="45" t="s">
        <v>1586</v>
      </c>
      <c r="B316" s="62" t="s">
        <v>2383</v>
      </c>
      <c r="C316" s="124">
        <v>2370</v>
      </c>
      <c r="D316" s="45">
        <v>1449</v>
      </c>
      <c r="E316" s="51"/>
      <c r="F316" s="130">
        <f t="shared" si="11"/>
        <v>1.0761672100478599E-2</v>
      </c>
      <c r="G316" s="130">
        <f t="shared" si="12"/>
        <v>1.0922577095001546E-2</v>
      </c>
    </row>
    <row r="317" spans="1:7" customFormat="1" x14ac:dyDescent="0.25">
      <c r="A317" s="45" t="s">
        <v>1587</v>
      </c>
      <c r="B317" s="62" t="s">
        <v>2384</v>
      </c>
      <c r="C317" s="124">
        <v>9816</v>
      </c>
      <c r="D317" s="45">
        <v>11077</v>
      </c>
      <c r="E317" s="51"/>
      <c r="F317" s="130">
        <f t="shared" si="11"/>
        <v>4.457239381362782E-2</v>
      </c>
      <c r="G317" s="130">
        <f t="shared" si="12"/>
        <v>8.3498541394984208E-2</v>
      </c>
    </row>
    <row r="318" spans="1:7" customFormat="1" x14ac:dyDescent="0.25">
      <c r="A318" s="45" t="s">
        <v>1588</v>
      </c>
      <c r="B318" s="62" t="s">
        <v>2385</v>
      </c>
      <c r="C318" s="124">
        <v>2644</v>
      </c>
      <c r="D318" s="45">
        <v>1506</v>
      </c>
      <c r="E318" s="51"/>
      <c r="F318" s="130">
        <f t="shared" si="11"/>
        <v>1.2005848537411568E-2</v>
      </c>
      <c r="G318" s="130">
        <f t="shared" si="12"/>
        <v>1.1352243688800778E-2</v>
      </c>
    </row>
    <row r="319" spans="1:7" customFormat="1" x14ac:dyDescent="0.25">
      <c r="A319" s="45" t="s">
        <v>1589</v>
      </c>
      <c r="B319" s="62" t="s">
        <v>2386</v>
      </c>
      <c r="C319" s="124">
        <v>16584</v>
      </c>
      <c r="D319" s="45">
        <v>12477</v>
      </c>
      <c r="E319" s="51"/>
      <c r="F319" s="130">
        <f t="shared" si="11"/>
        <v>7.5304459963855319E-2</v>
      </c>
      <c r="G319" s="130">
        <f t="shared" si="12"/>
        <v>9.4051755979526766E-2</v>
      </c>
    </row>
    <row r="320" spans="1:7" customFormat="1" x14ac:dyDescent="0.25">
      <c r="A320" s="45" t="s">
        <v>1690</v>
      </c>
      <c r="B320" s="62" t="s">
        <v>2387</v>
      </c>
      <c r="C320" s="124">
        <v>43137</v>
      </c>
      <c r="D320" s="45">
        <v>32398</v>
      </c>
      <c r="E320" s="51"/>
      <c r="F320" s="130">
        <f t="shared" si="11"/>
        <v>0.19587605459845794</v>
      </c>
      <c r="G320" s="130">
        <f t="shared" si="12"/>
        <v>0.24421646150714979</v>
      </c>
    </row>
    <row r="321" spans="1:7" customFormat="1" x14ac:dyDescent="0.25">
      <c r="A321" s="45" t="s">
        <v>1732</v>
      </c>
      <c r="B321" s="62" t="s">
        <v>2388</v>
      </c>
      <c r="C321" s="124">
        <v>13720</v>
      </c>
      <c r="D321" s="45">
        <v>14707</v>
      </c>
      <c r="E321" s="51"/>
      <c r="F321" s="130">
        <f>IF($C$328=0,"",IF(C321="[For completion]","",C321/$C$328))</f>
        <v>6.2299637644964719E-2</v>
      </c>
      <c r="G321" s="130">
        <f t="shared" si="12"/>
        <v>0.11086151921061956</v>
      </c>
    </row>
    <row r="322" spans="1:7" customFormat="1" x14ac:dyDescent="0.25">
      <c r="A322" s="45" t="s">
        <v>1733</v>
      </c>
      <c r="B322" s="62" t="s">
        <v>2389</v>
      </c>
      <c r="C322" s="124">
        <v>2252</v>
      </c>
      <c r="D322" s="45">
        <v>2601</v>
      </c>
      <c r="E322" s="51"/>
      <c r="F322" s="130">
        <f t="shared" si="11"/>
        <v>1.0225858890412576E-2</v>
      </c>
      <c r="G322" s="130">
        <f t="shared" si="12"/>
        <v>1.9606365095996562E-2</v>
      </c>
    </row>
    <row r="323" spans="1:7" customFormat="1" x14ac:dyDescent="0.25">
      <c r="A323" s="45" t="s">
        <v>1734</v>
      </c>
      <c r="B323" s="62" t="s">
        <v>2390</v>
      </c>
      <c r="C323" s="124">
        <v>2</v>
      </c>
      <c r="D323" s="45">
        <v>79</v>
      </c>
      <c r="E323" s="51"/>
      <c r="F323" s="130">
        <f t="shared" si="11"/>
        <v>9.0815798316275106E-6</v>
      </c>
      <c r="G323" s="130">
        <f t="shared" si="12"/>
        <v>5.955028229849014E-4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4165</v>
      </c>
      <c r="D327" s="45">
        <v>1916</v>
      </c>
      <c r="E327" s="51"/>
      <c r="F327" s="130">
        <f t="shared" si="11"/>
        <v>1.8912389999364291E-2</v>
      </c>
      <c r="G327" s="130">
        <f t="shared" si="12"/>
        <v>1.444282795998824E-2</v>
      </c>
    </row>
    <row r="328" spans="1:7" customFormat="1" x14ac:dyDescent="0.25">
      <c r="A328" s="45" t="s">
        <v>1739</v>
      </c>
      <c r="B328" s="62" t="s">
        <v>130</v>
      </c>
      <c r="C328" s="124">
        <f>SUM(C310:C327)</f>
        <v>220226</v>
      </c>
      <c r="D328" s="45">
        <f>SUM(D310:D327)</f>
        <v>132661</v>
      </c>
      <c r="E328" s="51"/>
      <c r="F328" s="138">
        <f>SUM(F310:F327)</f>
        <v>1.0000000000000002</v>
      </c>
      <c r="G328" s="138">
        <f>SUM(G310:G327)</f>
        <v>1</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39023</v>
      </c>
      <c r="D333" s="45">
        <v>21146</v>
      </c>
      <c r="E333" s="51"/>
      <c r="F333" s="130">
        <f>IF($C$346=0,"",IF(C333="[For completion]","",C333/$C$346))</f>
        <v>0.17719524488480015</v>
      </c>
      <c r="G333" s="130">
        <f>IF($D$346=0,"",IF(D333="[For completion]","",D333/$D$346))</f>
        <v>7.9699384144548885E-2</v>
      </c>
    </row>
    <row r="334" spans="1:7" customFormat="1" x14ac:dyDescent="0.25">
      <c r="A334" s="45" t="s">
        <v>1743</v>
      </c>
      <c r="B334" s="62" t="s">
        <v>1213</v>
      </c>
      <c r="C334" s="124">
        <v>32920</v>
      </c>
      <c r="D334" s="45">
        <v>17072</v>
      </c>
      <c r="E334" s="51"/>
      <c r="F334" s="130">
        <f t="shared" ref="F334:F345" si="13">IF($C$346=0,"",IF(C334="[For completion]","",C334/$C$346))</f>
        <v>0.14948280402858882</v>
      </c>
      <c r="G334" s="130">
        <f t="shared" ref="G334:G345" si="14">IF($D$346=0,"",IF(D334="[For completion]","",D334/$D$346))</f>
        <v>6.4344456924039464E-2</v>
      </c>
    </row>
    <row r="335" spans="1:7" customFormat="1" x14ac:dyDescent="0.25">
      <c r="A335" s="45" t="s">
        <v>1744</v>
      </c>
      <c r="B335" s="62" t="s">
        <v>1894</v>
      </c>
      <c r="C335" s="124">
        <v>26374</v>
      </c>
      <c r="D335" s="45">
        <v>15990</v>
      </c>
      <c r="E335" s="51"/>
      <c r="F335" s="130">
        <f t="shared" si="13"/>
        <v>0.11975879323967198</v>
      </c>
      <c r="G335" s="130">
        <f t="shared" si="14"/>
        <v>6.0266393288155522E-2</v>
      </c>
    </row>
    <row r="336" spans="1:7" customFormat="1" x14ac:dyDescent="0.25">
      <c r="A336" s="45" t="s">
        <v>1745</v>
      </c>
      <c r="B336" s="62" t="s">
        <v>1214</v>
      </c>
      <c r="C336" s="124">
        <v>33552</v>
      </c>
      <c r="D336" s="45">
        <v>22560</v>
      </c>
      <c r="E336" s="51"/>
      <c r="F336" s="130">
        <f t="shared" si="13"/>
        <v>0.15235258325538312</v>
      </c>
      <c r="G336" s="130">
        <f t="shared" si="14"/>
        <v>8.5028757509742883E-2</v>
      </c>
    </row>
    <row r="337" spans="1:7" customFormat="1" x14ac:dyDescent="0.25">
      <c r="A337" s="45" t="s">
        <v>1746</v>
      </c>
      <c r="B337" s="62" t="s">
        <v>1215</v>
      </c>
      <c r="C337" s="124">
        <v>32179</v>
      </c>
      <c r="D337" s="45">
        <v>24454</v>
      </c>
      <c r="E337" s="51"/>
      <c r="F337" s="130">
        <f t="shared" si="13"/>
        <v>0.14611807870097082</v>
      </c>
      <c r="G337" s="130">
        <f t="shared" si="14"/>
        <v>9.216725337514417E-2</v>
      </c>
    </row>
    <row r="338" spans="1:7" customFormat="1" x14ac:dyDescent="0.25">
      <c r="A338" s="45" t="s">
        <v>1747</v>
      </c>
      <c r="B338" s="62" t="s">
        <v>1216</v>
      </c>
      <c r="C338" s="124">
        <v>11832</v>
      </c>
      <c r="D338" s="45">
        <v>11980</v>
      </c>
      <c r="E338" s="51"/>
      <c r="F338" s="130">
        <f t="shared" si="13"/>
        <v>5.3726626283908348E-2</v>
      </c>
      <c r="G338" s="130">
        <f t="shared" si="14"/>
        <v>4.5152682401007081E-2</v>
      </c>
    </row>
    <row r="339" spans="1:7" customFormat="1" x14ac:dyDescent="0.25">
      <c r="A339" s="45" t="s">
        <v>1748</v>
      </c>
      <c r="B339" s="62" t="s">
        <v>1217</v>
      </c>
      <c r="C339" s="124">
        <v>6421</v>
      </c>
      <c r="D339" s="45">
        <v>4126</v>
      </c>
      <c r="E339" s="51"/>
      <c r="F339" s="130">
        <f t="shared" si="13"/>
        <v>2.9156412049440122E-2</v>
      </c>
      <c r="G339" s="130">
        <f t="shared" si="14"/>
        <v>1.5550915491365209E-2</v>
      </c>
    </row>
    <row r="340" spans="1:7" customFormat="1" x14ac:dyDescent="0.25">
      <c r="A340" s="45" t="s">
        <v>1749</v>
      </c>
      <c r="B340" s="62" t="s">
        <v>1218</v>
      </c>
      <c r="C340" s="124">
        <v>5689</v>
      </c>
      <c r="D340" s="45">
        <v>3368</v>
      </c>
      <c r="E340" s="51"/>
      <c r="F340" s="130">
        <f t="shared" si="13"/>
        <v>2.5832553831064451E-2</v>
      </c>
      <c r="G340" s="130">
        <f t="shared" si="14"/>
        <v>1.2694009543121188E-2</v>
      </c>
    </row>
    <row r="341" spans="1:7" customFormat="1" x14ac:dyDescent="0.25">
      <c r="A341" s="45" t="s">
        <v>1750</v>
      </c>
      <c r="B341" s="62" t="s">
        <v>2269</v>
      </c>
      <c r="C341" s="124">
        <v>8724</v>
      </c>
      <c r="D341" s="45">
        <v>4576</v>
      </c>
      <c r="E341" s="51"/>
      <c r="F341" s="130">
        <f t="shared" si="13"/>
        <v>3.9613851225559195E-2</v>
      </c>
      <c r="G341" s="130">
        <f t="shared" si="14"/>
        <v>1.7246967835309549E-2</v>
      </c>
    </row>
    <row r="342" spans="1:7" customFormat="1" x14ac:dyDescent="0.25">
      <c r="A342" s="45" t="s">
        <v>1751</v>
      </c>
      <c r="B342" s="45" t="s">
        <v>2272</v>
      </c>
      <c r="C342" s="124">
        <v>5097</v>
      </c>
      <c r="D342" s="45">
        <v>2357</v>
      </c>
      <c r="F342" s="130">
        <f t="shared" si="13"/>
        <v>2.314440620090271E-2</v>
      </c>
      <c r="G342" s="130">
        <f t="shared" si="14"/>
        <v>8.8835452770595728E-3</v>
      </c>
    </row>
    <row r="343" spans="1:7" customFormat="1" x14ac:dyDescent="0.25">
      <c r="A343" s="45" t="s">
        <v>1752</v>
      </c>
      <c r="B343" s="45" t="s">
        <v>2270</v>
      </c>
      <c r="C343" s="124">
        <v>12357</v>
      </c>
      <c r="D343" s="45">
        <v>3407</v>
      </c>
      <c r="F343" s="130">
        <f t="shared" si="13"/>
        <v>5.6110540989710571E-2</v>
      </c>
      <c r="G343" s="130">
        <f t="shared" si="14"/>
        <v>1.2841000746263031E-2</v>
      </c>
    </row>
    <row r="344" spans="1:7" customFormat="1" x14ac:dyDescent="0.25">
      <c r="A344" s="45" t="s">
        <v>2266</v>
      </c>
      <c r="B344" s="62" t="s">
        <v>2271</v>
      </c>
      <c r="C344" s="124">
        <v>6058</v>
      </c>
      <c r="D344" s="45">
        <v>1625</v>
      </c>
      <c r="E344" s="51"/>
      <c r="F344" s="130">
        <f t="shared" si="13"/>
        <v>2.7508105309999729E-2</v>
      </c>
      <c r="G344" s="130">
        <f t="shared" si="14"/>
        <v>6.1246334642434475E-3</v>
      </c>
    </row>
    <row r="345" spans="1:7" customFormat="1" x14ac:dyDescent="0.25">
      <c r="A345" s="45" t="s">
        <v>2267</v>
      </c>
      <c r="B345" s="45" t="s">
        <v>1613</v>
      </c>
      <c r="C345" s="124">
        <v>0</v>
      </c>
      <c r="D345" s="45">
        <v>132661</v>
      </c>
      <c r="F345" s="130">
        <f t="shared" si="13"/>
        <v>0</v>
      </c>
      <c r="G345" s="130">
        <f t="shared" si="14"/>
        <v>0.5</v>
      </c>
    </row>
    <row r="346" spans="1:7" customFormat="1" x14ac:dyDescent="0.25">
      <c r="A346" s="45" t="s">
        <v>2268</v>
      </c>
      <c r="B346" s="62" t="s">
        <v>130</v>
      </c>
      <c r="C346" s="124">
        <f>SUM(C333:C345)</f>
        <v>220226</v>
      </c>
      <c r="D346" s="45">
        <f>SUM(D333:D345)</f>
        <v>265322</v>
      </c>
      <c r="E346" s="51"/>
      <c r="F346" s="138">
        <f>SUM(F333:F345)</f>
        <v>0.99999999999999989</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118905</v>
      </c>
      <c r="D358" s="45">
        <v>77434</v>
      </c>
      <c r="E358" s="51"/>
      <c r="F358" s="130">
        <f>IF($C$365=0,"",IF(C358="[For completion]","",C358/$C$365))</f>
        <v>0.36138920801648522</v>
      </c>
      <c r="G358" s="130">
        <f>IF($D$365=0,"",IF(D358="[For completion]","",D358/$D$365))</f>
        <v>0.58369829867104872</v>
      </c>
    </row>
    <row r="359" spans="1:7" customFormat="1" x14ac:dyDescent="0.25">
      <c r="A359" s="45" t="s">
        <v>2071</v>
      </c>
      <c r="B359" s="144" t="s">
        <v>1602</v>
      </c>
      <c r="C359" s="124">
        <v>29664</v>
      </c>
      <c r="D359" s="45">
        <v>16287</v>
      </c>
      <c r="E359" s="51"/>
      <c r="F359" s="130">
        <f t="shared" ref="F359:F364" si="15">IF($C$365=0,"",IF(C359="[For completion]","",C359/$C$365))</f>
        <v>9.0158104929153673E-2</v>
      </c>
      <c r="G359" s="130">
        <f t="shared" ref="G359:G364" si="16">IF($D$365=0,"",IF(D359="[For completion]","",D359/$D$365))</f>
        <v>0.12277157567031757</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15942</v>
      </c>
      <c r="D361" s="45">
        <v>9359</v>
      </c>
      <c r="E361" s="51"/>
      <c r="F361" s="130">
        <f t="shared" si="15"/>
        <v>4.8452687054361107E-2</v>
      </c>
      <c r="G361" s="130">
        <f t="shared" si="16"/>
        <v>7.054823949766699E-2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164511</v>
      </c>
      <c r="D364" s="45">
        <v>29581</v>
      </c>
      <c r="E364" s="51"/>
      <c r="F364" s="130">
        <f t="shared" si="15"/>
        <v>0.5</v>
      </c>
      <c r="G364" s="130">
        <f t="shared" si="16"/>
        <v>0.22298188616096667</v>
      </c>
    </row>
    <row r="365" spans="1:7" customFormat="1" x14ac:dyDescent="0.25">
      <c r="A365" s="45" t="s">
        <v>2077</v>
      </c>
      <c r="B365" s="62" t="s">
        <v>130</v>
      </c>
      <c r="C365" s="124">
        <f>SUM(C358:C364)</f>
        <v>329022</v>
      </c>
      <c r="D365" s="45">
        <f>SUM(D358:D364)</f>
        <v>132661</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14634</v>
      </c>
      <c r="D368" s="45">
        <v>3687</v>
      </c>
      <c r="E368" s="51"/>
      <c r="F368" s="130">
        <f>IF($C$372=0,"",IF(C368="[For completion]","",C368/$C$372))</f>
        <v>6.6449919628018494E-2</v>
      </c>
      <c r="G368" s="130">
        <f>IF($D$372=0,"",IF(D368="[For completion]","",D368/$D$372))</f>
        <v>2.7792644409434575E-2</v>
      </c>
    </row>
    <row r="369" spans="1:7" customFormat="1" x14ac:dyDescent="0.25">
      <c r="A369" s="45" t="s">
        <v>2079</v>
      </c>
      <c r="B369" s="144" t="s">
        <v>1842</v>
      </c>
      <c r="C369" s="124">
        <v>201339</v>
      </c>
      <c r="D369" s="45">
        <v>127478</v>
      </c>
      <c r="E369" s="51"/>
      <c r="F369" s="130">
        <f>IF($C$372=0,"",IF(C369="[For completion]","",C369/$C$372))</f>
        <v>0.91423810086002566</v>
      </c>
      <c r="G369" s="130">
        <f>IF($D$372=0,"",IF(D369="[For completion]","",D369/$D$372))</f>
        <v>0.96093049200593994</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4253</v>
      </c>
      <c r="D371" s="45">
        <v>1496</v>
      </c>
      <c r="E371" s="51"/>
      <c r="F371" s="130">
        <f>IF($C$372=0,"",IF(C371="[For completion]","",C371/$C$372))</f>
        <v>1.9311979511955901E-2</v>
      </c>
      <c r="G371" s="130">
        <f>IF($D$372=0,"",IF(D371="[For completion]","",D371/$D$372))</f>
        <v>1.1276863584625475E-2</v>
      </c>
    </row>
    <row r="372" spans="1:7" customFormat="1" x14ac:dyDescent="0.25">
      <c r="A372" s="45" t="s">
        <v>2082</v>
      </c>
      <c r="B372" s="62" t="s">
        <v>130</v>
      </c>
      <c r="C372" s="124">
        <f>SUM(C368:C371)</f>
        <v>220226</v>
      </c>
      <c r="D372" s="45">
        <f>SUM(D368:D371)</f>
        <v>132661</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95459</v>
      </c>
      <c r="E375" s="43"/>
      <c r="F375" s="155">
        <v>19.600000000000001</v>
      </c>
      <c r="G375" s="130" t="str">
        <f>IF($D$393=0,"",IF(D375="[For completion]","",D375/$D$393))</f>
        <v/>
      </c>
    </row>
    <row r="376" spans="1:7" customFormat="1" x14ac:dyDescent="0.25">
      <c r="A376" s="45" t="s">
        <v>2085</v>
      </c>
      <c r="B376" s="62" t="s">
        <v>1602</v>
      </c>
      <c r="C376" s="189"/>
      <c r="D376" s="45">
        <v>6909</v>
      </c>
      <c r="E376" s="43"/>
      <c r="F376" s="155">
        <v>9.84</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6960</v>
      </c>
      <c r="E378" s="43"/>
      <c r="F378" s="155">
        <v>14.9</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30052</v>
      </c>
      <c r="E381" s="43"/>
      <c r="F381" s="155">
        <v>10.1</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139380</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6984.415</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3053.5</v>
      </c>
      <c r="D428" s="125">
        <v>3048</v>
      </c>
      <c r="E428" s="59"/>
      <c r="F428" s="130">
        <f t="shared" ref="F428:F451" si="18">IF($C$452=0,"",IF(C428="[for completion]","",C428/$C$452))</f>
        <v>5.6092775816270667E-2</v>
      </c>
      <c r="G428" s="130">
        <f t="shared" ref="G428:G451" si="19">IF($D$452=0,"",IF(D428="[for completion]","",D428/$D$452))</f>
        <v>0.39107005388760585</v>
      </c>
    </row>
    <row r="429" spans="1:7" x14ac:dyDescent="0.25">
      <c r="A429" s="45" t="s">
        <v>1637</v>
      </c>
      <c r="B429" s="62" t="s">
        <v>2357</v>
      </c>
      <c r="C429" s="124">
        <v>6827.5</v>
      </c>
      <c r="D429" s="125">
        <v>2106</v>
      </c>
      <c r="E429" s="59"/>
      <c r="F429" s="130">
        <f t="shared" si="18"/>
        <v>0.1254211321059728</v>
      </c>
      <c r="G429" s="130">
        <f t="shared" si="19"/>
        <v>0.2702078521939954</v>
      </c>
    </row>
    <row r="430" spans="1:7" x14ac:dyDescent="0.25">
      <c r="A430" s="45" t="s">
        <v>1638</v>
      </c>
      <c r="B430" s="62" t="s">
        <v>2358</v>
      </c>
      <c r="C430" s="124">
        <v>20238.7</v>
      </c>
      <c r="D430" s="125">
        <v>2118</v>
      </c>
      <c r="E430" s="59"/>
      <c r="F430" s="130">
        <f t="shared" si="18"/>
        <v>0.37178479184960117</v>
      </c>
      <c r="G430" s="130">
        <f t="shared" si="19"/>
        <v>0.27174749807544263</v>
      </c>
    </row>
    <row r="431" spans="1:7" x14ac:dyDescent="0.25">
      <c r="A431" s="45" t="s">
        <v>1639</v>
      </c>
      <c r="B431" s="62" t="s">
        <v>2359</v>
      </c>
      <c r="C431" s="124">
        <v>12006.1</v>
      </c>
      <c r="D431" s="125">
        <v>404</v>
      </c>
      <c r="E431" s="59"/>
      <c r="F431" s="130">
        <f t="shared" si="18"/>
        <v>0.22055198157122227</v>
      </c>
      <c r="G431" s="130">
        <f t="shared" si="19"/>
        <v>5.1834744675391328E-2</v>
      </c>
    </row>
    <row r="432" spans="1:7" x14ac:dyDescent="0.25">
      <c r="A432" s="45" t="s">
        <v>1640</v>
      </c>
      <c r="B432" s="62" t="s">
        <v>2360</v>
      </c>
      <c r="C432" s="124">
        <v>5178.5</v>
      </c>
      <c r="D432" s="125">
        <v>75</v>
      </c>
      <c r="E432" s="59"/>
      <c r="F432" s="130">
        <f t="shared" si="18"/>
        <v>9.5129012465877724E-2</v>
      </c>
      <c r="G432" s="130">
        <f t="shared" si="19"/>
        <v>9.6227867590454198E-3</v>
      </c>
    </row>
    <row r="433" spans="1:7" x14ac:dyDescent="0.25">
      <c r="A433" s="45" t="s">
        <v>1641</v>
      </c>
      <c r="B433" s="62" t="s">
        <v>2361</v>
      </c>
      <c r="C433" s="124">
        <v>7132.3</v>
      </c>
      <c r="D433" s="125">
        <v>43</v>
      </c>
      <c r="E433" s="59"/>
      <c r="F433" s="130">
        <f t="shared" si="18"/>
        <v>0.13102030619105529</v>
      </c>
      <c r="G433" s="130">
        <f t="shared" si="19"/>
        <v>5.5170644085193741E-3</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54436.600000000006</v>
      </c>
      <c r="D452" s="69">
        <f>SUM(D428:D451)</f>
        <v>7794</v>
      </c>
      <c r="E452" s="115"/>
      <c r="F452" s="139">
        <f>SUM(F428:F451)</f>
        <v>0.99999999999999989</v>
      </c>
      <c r="G452" s="139">
        <f>SUM(G428:G451)</f>
        <v>0.99999999999999989</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0.33</v>
      </c>
      <c r="G476" s="45"/>
    </row>
    <row r="477" spans="1:7" x14ac:dyDescent="0.25">
      <c r="G477" s="45"/>
    </row>
    <row r="478" spans="1:7" x14ac:dyDescent="0.25">
      <c r="B478" s="62" t="s">
        <v>674</v>
      </c>
      <c r="G478" s="45"/>
    </row>
    <row r="479" spans="1:7" x14ac:dyDescent="0.25">
      <c r="A479" s="45" t="s">
        <v>1756</v>
      </c>
      <c r="B479" s="45" t="s">
        <v>676</v>
      </c>
      <c r="C479" s="124">
        <v>49485.9218322409</v>
      </c>
      <c r="D479" s="125"/>
      <c r="F479" s="130">
        <f>IF($C$487=0,"",IF(C479="[Mark as ND1 if not relevant]","",C479/$C$487))</f>
        <v>0.90905815099749565</v>
      </c>
      <c r="G479" s="130" t="str">
        <f>IF($D$487=0,"",IF(D479="[Mark as ND1 if not relevant]","",D479/$D$487))</f>
        <v/>
      </c>
    </row>
    <row r="480" spans="1:7" x14ac:dyDescent="0.25">
      <c r="A480" s="45" t="s">
        <v>1757</v>
      </c>
      <c r="B480" s="45" t="s">
        <v>678</v>
      </c>
      <c r="C480" s="124">
        <v>2923.7732490565613</v>
      </c>
      <c r="D480" s="125"/>
      <c r="F480" s="130">
        <f t="shared" ref="F480:F486" si="22">IF($C$487=0,"",IF(C480="[Mark as ND1 if not relevant]","",C480/$C$487))</f>
        <v>5.3709818981115653E-2</v>
      </c>
      <c r="G480" s="130" t="str">
        <f t="shared" ref="G480:G486" si="23">IF($D$487=0,"",IF(D480="[Mark as ND1 if not relevant]","",D480/$D$487))</f>
        <v/>
      </c>
    </row>
    <row r="481" spans="1:7" x14ac:dyDescent="0.25">
      <c r="A481" s="45" t="s">
        <v>1758</v>
      </c>
      <c r="B481" s="45" t="s">
        <v>680</v>
      </c>
      <c r="C481" s="124">
        <v>1275.943873220381</v>
      </c>
      <c r="D481" s="125"/>
      <c r="F481" s="130">
        <f t="shared" si="22"/>
        <v>2.3439134509778976E-2</v>
      </c>
      <c r="G481" s="130" t="str">
        <f t="shared" si="23"/>
        <v/>
      </c>
    </row>
    <row r="482" spans="1:7" x14ac:dyDescent="0.25">
      <c r="A482" s="45" t="s">
        <v>1759</v>
      </c>
      <c r="B482" s="45" t="s">
        <v>682</v>
      </c>
      <c r="C482" s="124">
        <v>378.07041718875803</v>
      </c>
      <c r="D482" s="125"/>
      <c r="F482" s="130">
        <f t="shared" si="22"/>
        <v>6.9451670631008782E-3</v>
      </c>
      <c r="G482" s="130" t="str">
        <f t="shared" si="23"/>
        <v/>
      </c>
    </row>
    <row r="483" spans="1:7" x14ac:dyDescent="0.25">
      <c r="A483" s="45" t="s">
        <v>1760</v>
      </c>
      <c r="B483" s="45" t="s">
        <v>684</v>
      </c>
      <c r="C483" s="124">
        <v>140.80188208244797</v>
      </c>
      <c r="D483" s="125"/>
      <c r="F483" s="130">
        <f t="shared" si="22"/>
        <v>2.5865356013120753E-3</v>
      </c>
      <c r="G483" s="130" t="str">
        <f t="shared" si="23"/>
        <v/>
      </c>
    </row>
    <row r="484" spans="1:7" x14ac:dyDescent="0.25">
      <c r="A484" s="45" t="s">
        <v>1761</v>
      </c>
      <c r="B484" s="45" t="s">
        <v>686</v>
      </c>
      <c r="C484" s="124">
        <v>75.499992780580527</v>
      </c>
      <c r="D484" s="125"/>
      <c r="F484" s="130">
        <f t="shared" si="22"/>
        <v>1.3869375631742338E-3</v>
      </c>
      <c r="G484" s="130" t="str">
        <f t="shared" si="23"/>
        <v/>
      </c>
    </row>
    <row r="485" spans="1:7" x14ac:dyDescent="0.25">
      <c r="A485" s="45" t="s">
        <v>1762</v>
      </c>
      <c r="B485" s="45" t="s">
        <v>688</v>
      </c>
      <c r="C485" s="124">
        <v>29.053085769091371</v>
      </c>
      <c r="D485" s="125"/>
      <c r="F485" s="130">
        <f t="shared" si="22"/>
        <v>5.3370622294469786E-4</v>
      </c>
      <c r="G485" s="130" t="str">
        <f t="shared" si="23"/>
        <v/>
      </c>
    </row>
    <row r="486" spans="1:7" x14ac:dyDescent="0.25">
      <c r="A486" s="45" t="s">
        <v>1763</v>
      </c>
      <c r="B486" s="45" t="s">
        <v>690</v>
      </c>
      <c r="C486" s="124">
        <v>127.41124179342137</v>
      </c>
      <c r="D486" s="125"/>
      <c r="F486" s="130">
        <f t="shared" si="22"/>
        <v>2.3405490610778328E-3</v>
      </c>
      <c r="G486" s="130" t="str">
        <f t="shared" si="23"/>
        <v/>
      </c>
    </row>
    <row r="487" spans="1:7" x14ac:dyDescent="0.25">
      <c r="A487" s="45" t="s">
        <v>1764</v>
      </c>
      <c r="B487" s="71" t="s">
        <v>130</v>
      </c>
      <c r="C487" s="124">
        <f>SUM(C479:C486)</f>
        <v>54436.475574132142</v>
      </c>
      <c r="D487" s="125">
        <f>SUM(D479:D486)</f>
        <v>0</v>
      </c>
      <c r="F487" s="121">
        <f>SUM(F479:F486)</f>
        <v>1</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0.26704316256555066</v>
      </c>
      <c r="G498" s="45"/>
    </row>
    <row r="499" spans="1:7" x14ac:dyDescent="0.25">
      <c r="A499" s="45" t="s">
        <v>2040</v>
      </c>
      <c r="B499" s="62" t="s">
        <v>762</v>
      </c>
      <c r="C499" s="121">
        <v>0.19792927255613826</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3.8456366814575774E-2</v>
      </c>
      <c r="G502" s="45"/>
    </row>
    <row r="503" spans="1:7" x14ac:dyDescent="0.25">
      <c r="A503" s="45" t="s">
        <v>2044</v>
      </c>
      <c r="B503" s="62" t="s">
        <v>766</v>
      </c>
      <c r="C503" s="121">
        <v>8.8207610595670297E-2</v>
      </c>
      <c r="G503" s="45"/>
    </row>
    <row r="504" spans="1:7" x14ac:dyDescent="0.25">
      <c r="A504" s="45" t="s">
        <v>2045</v>
      </c>
      <c r="B504" s="62" t="s">
        <v>767</v>
      </c>
      <c r="C504" s="121">
        <v>0.31450853838913545</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9.3855049078929692E-2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9.4123974720989668E-4</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3255</v>
      </c>
      <c r="D526" s="125">
        <v>208</v>
      </c>
      <c r="E526" s="51"/>
      <c r="F526" s="130">
        <f>IF($C$544=0,"",IF(C526="[for completion]","",IF(C526="","",C526/$C$544)))</f>
        <v>5.9792791799845695E-2</v>
      </c>
      <c r="G526" s="130">
        <f>IF($D$544=0,"",IF(D526="[for completion]","",IF(D526="","",D526/$D$544)))</f>
        <v>2.0215764408591699E-2</v>
      </c>
    </row>
    <row r="527" spans="1:7" customFormat="1" x14ac:dyDescent="0.25">
      <c r="A527" s="45" t="s">
        <v>2133</v>
      </c>
      <c r="B527" s="62" t="s">
        <v>2364</v>
      </c>
      <c r="C527" s="124">
        <v>4143</v>
      </c>
      <c r="D527" s="125">
        <v>589</v>
      </c>
      <c r="E527" s="51"/>
      <c r="F527" s="130">
        <f t="shared" ref="F527:F543" si="26">IF($C$544=0,"",IF(C527="[for completion]","",IF(C527="","",C527/$C$544)))</f>
        <v>7.6104926705610046E-2</v>
      </c>
      <c r="G527" s="130">
        <f t="shared" ref="G527:G543" si="27">IF($D$544=0,"",IF(D527="[for completion]","",IF(D527="","",D527/$D$544)))</f>
        <v>5.7245602099329378E-2</v>
      </c>
    </row>
    <row r="528" spans="1:7" customFormat="1" x14ac:dyDescent="0.25">
      <c r="A528" s="45" t="s">
        <v>2134</v>
      </c>
      <c r="B528" s="62" t="s">
        <v>2365</v>
      </c>
      <c r="C528" s="124">
        <v>17023</v>
      </c>
      <c r="D528" s="125">
        <v>1508</v>
      </c>
      <c r="E528" s="51"/>
      <c r="F528" s="130">
        <f t="shared" si="26"/>
        <v>0.31270436092435433</v>
      </c>
      <c r="G528" s="130">
        <f t="shared" si="27"/>
        <v>0.14656429196228982</v>
      </c>
    </row>
    <row r="529" spans="1:7" customFormat="1" x14ac:dyDescent="0.25">
      <c r="A529" s="45" t="s">
        <v>2135</v>
      </c>
      <c r="B529" s="62" t="s">
        <v>2366</v>
      </c>
      <c r="C529" s="124">
        <v>7544</v>
      </c>
      <c r="D529" s="125">
        <v>727</v>
      </c>
      <c r="E529" s="51"/>
      <c r="F529" s="130">
        <f t="shared" si="26"/>
        <v>0.13857966861383592</v>
      </c>
      <c r="G529" s="130">
        <f t="shared" si="27"/>
        <v>7.0657984255029643E-2</v>
      </c>
    </row>
    <row r="530" spans="1:7" customFormat="1" x14ac:dyDescent="0.25">
      <c r="A530" s="45" t="s">
        <v>2136</v>
      </c>
      <c r="B530" s="62" t="s">
        <v>2367</v>
      </c>
      <c r="C530" s="124">
        <v>1370</v>
      </c>
      <c r="D530" s="125">
        <v>125</v>
      </c>
      <c r="E530" s="51"/>
      <c r="F530" s="130">
        <f t="shared" si="26"/>
        <v>2.5166244167676991E-2</v>
      </c>
      <c r="G530" s="130">
        <f t="shared" si="27"/>
        <v>1.2148896880163282E-2</v>
      </c>
    </row>
    <row r="531" spans="1:7" customFormat="1" x14ac:dyDescent="0.25">
      <c r="A531" s="45" t="s">
        <v>2137</v>
      </c>
      <c r="B531" s="62" t="s">
        <v>2368</v>
      </c>
      <c r="C531" s="124">
        <v>375</v>
      </c>
      <c r="D531" s="125">
        <v>41</v>
      </c>
      <c r="E531" s="51"/>
      <c r="F531" s="130">
        <f t="shared" si="26"/>
        <v>6.8885704838531911E-3</v>
      </c>
      <c r="G531" s="130">
        <f t="shared" si="27"/>
        <v>3.9848381766935566E-3</v>
      </c>
    </row>
    <row r="532" spans="1:7" customFormat="1" x14ac:dyDescent="0.25">
      <c r="A532" s="45" t="s">
        <v>2138</v>
      </c>
      <c r="B532" s="62" t="s">
        <v>2369</v>
      </c>
      <c r="C532" s="124">
        <v>373</v>
      </c>
      <c r="D532" s="125">
        <v>37</v>
      </c>
      <c r="E532" s="51"/>
      <c r="F532" s="130">
        <f t="shared" si="26"/>
        <v>6.85183144127264E-3</v>
      </c>
      <c r="G532" s="130">
        <f t="shared" si="27"/>
        <v>3.5960734765283311E-3</v>
      </c>
    </row>
    <row r="533" spans="1:7" customFormat="1" x14ac:dyDescent="0.25">
      <c r="A533" s="45" t="s">
        <v>2139</v>
      </c>
      <c r="B533" s="45" t="s">
        <v>2370</v>
      </c>
      <c r="C533" s="124">
        <v>684</v>
      </c>
      <c r="D533" s="125">
        <v>420</v>
      </c>
      <c r="E533" s="51"/>
      <c r="F533" s="130">
        <f t="shared" si="26"/>
        <v>1.256475256254822E-2</v>
      </c>
      <c r="G533" s="130">
        <f t="shared" si="27"/>
        <v>4.0820293517348623E-2</v>
      </c>
    </row>
    <row r="534" spans="1:7" customFormat="1" x14ac:dyDescent="0.25">
      <c r="A534" s="45" t="s">
        <v>2140</v>
      </c>
      <c r="B534" s="62" t="s">
        <v>2371</v>
      </c>
      <c r="C534" s="124">
        <v>288</v>
      </c>
      <c r="D534" s="125">
        <v>164</v>
      </c>
      <c r="E534" s="51"/>
      <c r="F534" s="130">
        <f t="shared" si="26"/>
        <v>5.2904221315992509E-3</v>
      </c>
      <c r="G534" s="130">
        <f t="shared" si="27"/>
        <v>1.5939352706774226E-2</v>
      </c>
    </row>
    <row r="535" spans="1:7" customFormat="1" x14ac:dyDescent="0.25">
      <c r="A535" s="45" t="s">
        <v>2141</v>
      </c>
      <c r="B535" s="62" t="s">
        <v>2372</v>
      </c>
      <c r="C535" s="124">
        <v>4026</v>
      </c>
      <c r="D535" s="125">
        <v>2523</v>
      </c>
      <c r="E535" s="51"/>
      <c r="F535" s="130">
        <f t="shared" si="26"/>
        <v>7.3955692714647858E-2</v>
      </c>
      <c r="G535" s="130">
        <f t="shared" si="27"/>
        <v>0.24521333462921566</v>
      </c>
    </row>
    <row r="536" spans="1:7" customFormat="1" x14ac:dyDescent="0.25">
      <c r="A536" s="45" t="s">
        <v>2142</v>
      </c>
      <c r="B536" s="62" t="s">
        <v>2373</v>
      </c>
      <c r="C536" s="124">
        <v>6302</v>
      </c>
      <c r="D536" s="125">
        <v>1583</v>
      </c>
      <c r="E536" s="51"/>
      <c r="F536" s="130">
        <f t="shared" si="26"/>
        <v>0.11576472317131416</v>
      </c>
      <c r="G536" s="130">
        <f t="shared" si="27"/>
        <v>0.1538536300903878</v>
      </c>
    </row>
    <row r="537" spans="1:7" customFormat="1" x14ac:dyDescent="0.25">
      <c r="A537" s="45" t="s">
        <v>2143</v>
      </c>
      <c r="B537" s="62" t="s">
        <v>2374</v>
      </c>
      <c r="C537" s="124">
        <v>4273</v>
      </c>
      <c r="D537" s="125">
        <v>1573</v>
      </c>
      <c r="E537" s="51"/>
      <c r="F537" s="130">
        <f t="shared" si="26"/>
        <v>7.8492964473345819E-2</v>
      </c>
      <c r="G537" s="130">
        <f t="shared" si="27"/>
        <v>0.15288171833997474</v>
      </c>
    </row>
    <row r="538" spans="1:7" customFormat="1" x14ac:dyDescent="0.25">
      <c r="A538" s="45" t="s">
        <v>2144</v>
      </c>
      <c r="B538" s="62" t="s">
        <v>2375</v>
      </c>
      <c r="C538" s="124">
        <v>2125</v>
      </c>
      <c r="D538" s="125">
        <v>362</v>
      </c>
      <c r="E538" s="51"/>
      <c r="F538" s="130">
        <f t="shared" si="26"/>
        <v>3.9035232741834749E-2</v>
      </c>
      <c r="G538" s="130">
        <f t="shared" si="27"/>
        <v>3.5183205364952862E-2</v>
      </c>
    </row>
    <row r="539" spans="1:7" customFormat="1" x14ac:dyDescent="0.25">
      <c r="A539" s="45" t="s">
        <v>2145</v>
      </c>
      <c r="B539" s="62" t="s">
        <v>2376</v>
      </c>
      <c r="C539" s="124">
        <v>8</v>
      </c>
      <c r="D539" s="125">
        <v>50</v>
      </c>
      <c r="E539" s="51"/>
      <c r="F539" s="130">
        <f t="shared" si="26"/>
        <v>1.4695617032220139E-4</v>
      </c>
      <c r="G539" s="130">
        <f t="shared" si="27"/>
        <v>4.8595587520653127E-3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2649</v>
      </c>
      <c r="D543" s="125">
        <v>379</v>
      </c>
      <c r="E543" s="51"/>
      <c r="F543" s="130">
        <f t="shared" si="26"/>
        <v>4.8660861897938938E-2</v>
      </c>
      <c r="G543" s="130">
        <f t="shared" si="27"/>
        <v>3.683545534065507E-2</v>
      </c>
    </row>
    <row r="544" spans="1:7" customFormat="1" x14ac:dyDescent="0.25">
      <c r="A544" s="45" t="s">
        <v>2150</v>
      </c>
      <c r="B544" s="62" t="s">
        <v>130</v>
      </c>
      <c r="C544" s="124">
        <f>SUM(C526:C543)</f>
        <v>54438</v>
      </c>
      <c r="D544" s="125">
        <f>SUM(D526:D543)</f>
        <v>10289</v>
      </c>
      <c r="E544" s="51"/>
      <c r="F544" s="121">
        <f>SUM(F526:F543)</f>
        <v>1</v>
      </c>
      <c r="G544" s="121">
        <f>SUM(G526:G543)</f>
        <v>1</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3255</v>
      </c>
      <c r="D549" s="125">
        <v>208</v>
      </c>
      <c r="E549" s="51"/>
      <c r="F549" s="130">
        <f>IF($C$567=0,"",IF(C549="[for completion]","",IF(C549="","",C549/$C$567)))</f>
        <v>5.9792791799845695E-2</v>
      </c>
      <c r="G549" s="130">
        <f>IF($D$567=0,"",IF(D549="[for completion]","",IF(D549="","",D549/$D$567)))</f>
        <v>2.0215764408591699E-2</v>
      </c>
    </row>
    <row r="550" spans="1:7" customFormat="1" x14ac:dyDescent="0.25">
      <c r="A550" s="45" t="s">
        <v>2155</v>
      </c>
      <c r="B550" s="62" t="s">
        <v>2364</v>
      </c>
      <c r="C550" s="124">
        <v>4143</v>
      </c>
      <c r="D550" s="125">
        <v>589</v>
      </c>
      <c r="E550" s="51"/>
      <c r="F550" s="130">
        <f t="shared" ref="F550:F566" si="28">IF($C$567=0,"",IF(C550="[for completion]","",IF(C550="","",C550/$C$567)))</f>
        <v>7.6104926705610046E-2</v>
      </c>
      <c r="G550" s="130">
        <f t="shared" ref="G550:G566" si="29">IF($D$567=0,"",IF(D550="[for completion]","",IF(D550="","",D550/$D$567)))</f>
        <v>5.7245602099329378E-2</v>
      </c>
    </row>
    <row r="551" spans="1:7" customFormat="1" x14ac:dyDescent="0.25">
      <c r="A551" s="45" t="s">
        <v>2156</v>
      </c>
      <c r="B551" s="62" t="s">
        <v>2365</v>
      </c>
      <c r="C551" s="124">
        <v>17023</v>
      </c>
      <c r="D551" s="125">
        <v>1508</v>
      </c>
      <c r="E551" s="51"/>
      <c r="F551" s="130">
        <f t="shared" si="28"/>
        <v>0.31270436092435433</v>
      </c>
      <c r="G551" s="130">
        <f t="shared" si="29"/>
        <v>0.14656429196228982</v>
      </c>
    </row>
    <row r="552" spans="1:7" customFormat="1" x14ac:dyDescent="0.25">
      <c r="A552" s="45" t="s">
        <v>2157</v>
      </c>
      <c r="B552" s="62" t="s">
        <v>2366</v>
      </c>
      <c r="C552" s="124">
        <v>7544</v>
      </c>
      <c r="D552" s="125">
        <v>727</v>
      </c>
      <c r="E552" s="51"/>
      <c r="F552" s="130">
        <f t="shared" si="28"/>
        <v>0.13857966861383592</v>
      </c>
      <c r="G552" s="130">
        <f t="shared" si="29"/>
        <v>7.0657984255029643E-2</v>
      </c>
    </row>
    <row r="553" spans="1:7" customFormat="1" x14ac:dyDescent="0.25">
      <c r="A553" s="45" t="s">
        <v>2158</v>
      </c>
      <c r="B553" s="62" t="s">
        <v>2367</v>
      </c>
      <c r="C553" s="124">
        <v>1370</v>
      </c>
      <c r="D553" s="125">
        <v>125</v>
      </c>
      <c r="E553" s="51"/>
      <c r="F553" s="130">
        <f t="shared" si="28"/>
        <v>2.5166244167676991E-2</v>
      </c>
      <c r="G553" s="130">
        <f t="shared" si="29"/>
        <v>1.2148896880163282E-2</v>
      </c>
    </row>
    <row r="554" spans="1:7" customFormat="1" x14ac:dyDescent="0.25">
      <c r="A554" s="45" t="s">
        <v>2159</v>
      </c>
      <c r="B554" s="62" t="s">
        <v>2368</v>
      </c>
      <c r="C554" s="124">
        <v>375</v>
      </c>
      <c r="D554" s="125">
        <v>41</v>
      </c>
      <c r="E554" s="51"/>
      <c r="F554" s="130">
        <f t="shared" si="28"/>
        <v>6.8885704838531911E-3</v>
      </c>
      <c r="G554" s="130">
        <f t="shared" si="29"/>
        <v>3.9848381766935566E-3</v>
      </c>
    </row>
    <row r="555" spans="1:7" customFormat="1" x14ac:dyDescent="0.25">
      <c r="A555" s="45" t="s">
        <v>2160</v>
      </c>
      <c r="B555" s="62" t="s">
        <v>2369</v>
      </c>
      <c r="C555" s="124">
        <v>373</v>
      </c>
      <c r="D555" s="125">
        <v>37</v>
      </c>
      <c r="E555" s="51"/>
      <c r="F555" s="130">
        <f t="shared" si="28"/>
        <v>6.85183144127264E-3</v>
      </c>
      <c r="G555" s="130">
        <f t="shared" si="29"/>
        <v>3.5960734765283311E-3</v>
      </c>
    </row>
    <row r="556" spans="1:7" customFormat="1" x14ac:dyDescent="0.25">
      <c r="A556" s="45" t="s">
        <v>2161</v>
      </c>
      <c r="B556" s="45" t="s">
        <v>2370</v>
      </c>
      <c r="C556" s="124">
        <v>684</v>
      </c>
      <c r="D556" s="125">
        <v>420</v>
      </c>
      <c r="E556" s="51"/>
      <c r="F556" s="130">
        <f t="shared" si="28"/>
        <v>1.256475256254822E-2</v>
      </c>
      <c r="G556" s="130">
        <f t="shared" si="29"/>
        <v>4.0820293517348623E-2</v>
      </c>
    </row>
    <row r="557" spans="1:7" customFormat="1" x14ac:dyDescent="0.25">
      <c r="A557" s="45" t="s">
        <v>2162</v>
      </c>
      <c r="B557" s="62" t="s">
        <v>2371</v>
      </c>
      <c r="C557" s="124">
        <v>288</v>
      </c>
      <c r="D557" s="125">
        <v>164</v>
      </c>
      <c r="E557" s="51"/>
      <c r="F557" s="130">
        <f t="shared" si="28"/>
        <v>5.2904221315992509E-3</v>
      </c>
      <c r="G557" s="130">
        <f t="shared" si="29"/>
        <v>1.5939352706774226E-2</v>
      </c>
    </row>
    <row r="558" spans="1:7" customFormat="1" x14ac:dyDescent="0.25">
      <c r="A558" s="45" t="s">
        <v>2163</v>
      </c>
      <c r="B558" s="62" t="s">
        <v>2372</v>
      </c>
      <c r="C558" s="124">
        <v>4026</v>
      </c>
      <c r="D558" s="125">
        <v>2523</v>
      </c>
      <c r="E558" s="51"/>
      <c r="F558" s="130">
        <f t="shared" si="28"/>
        <v>7.3955692714647858E-2</v>
      </c>
      <c r="G558" s="130">
        <f t="shared" si="29"/>
        <v>0.24521333462921566</v>
      </c>
    </row>
    <row r="559" spans="1:7" customFormat="1" x14ac:dyDescent="0.25">
      <c r="A559" s="45" t="s">
        <v>2164</v>
      </c>
      <c r="B559" s="62" t="s">
        <v>2373</v>
      </c>
      <c r="C559" s="124">
        <v>6302</v>
      </c>
      <c r="D559" s="125">
        <v>1583</v>
      </c>
      <c r="E559" s="51"/>
      <c r="F559" s="130">
        <f t="shared" si="28"/>
        <v>0.11576472317131416</v>
      </c>
      <c r="G559" s="130">
        <f t="shared" si="29"/>
        <v>0.1538536300903878</v>
      </c>
    </row>
    <row r="560" spans="1:7" customFormat="1" x14ac:dyDescent="0.25">
      <c r="A560" s="45" t="s">
        <v>2165</v>
      </c>
      <c r="B560" s="62" t="s">
        <v>2374</v>
      </c>
      <c r="C560" s="124">
        <v>4273</v>
      </c>
      <c r="D560" s="125">
        <v>1573</v>
      </c>
      <c r="E560" s="51"/>
      <c r="F560" s="130">
        <f t="shared" si="28"/>
        <v>7.8492964473345819E-2</v>
      </c>
      <c r="G560" s="130">
        <f t="shared" si="29"/>
        <v>0.15288171833997474</v>
      </c>
    </row>
    <row r="561" spans="1:7" customFormat="1" x14ac:dyDescent="0.25">
      <c r="A561" s="45" t="s">
        <v>2166</v>
      </c>
      <c r="B561" s="62" t="s">
        <v>2375</v>
      </c>
      <c r="C561" s="124">
        <v>2125</v>
      </c>
      <c r="D561" s="125">
        <v>362</v>
      </c>
      <c r="E561" s="51"/>
      <c r="F561" s="130">
        <f t="shared" si="28"/>
        <v>3.9035232741834749E-2</v>
      </c>
      <c r="G561" s="130">
        <f t="shared" si="29"/>
        <v>3.5183205364952862E-2</v>
      </c>
    </row>
    <row r="562" spans="1:7" customFormat="1" x14ac:dyDescent="0.25">
      <c r="A562" s="45" t="s">
        <v>2167</v>
      </c>
      <c r="B562" s="62" t="s">
        <v>2376</v>
      </c>
      <c r="C562" s="124">
        <v>8</v>
      </c>
      <c r="D562" s="125">
        <v>50</v>
      </c>
      <c r="E562" s="51"/>
      <c r="F562" s="130">
        <f t="shared" si="28"/>
        <v>1.4695617032220139E-4</v>
      </c>
      <c r="G562" s="130">
        <f t="shared" si="29"/>
        <v>4.8595587520653127E-3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2649</v>
      </c>
      <c r="D566" s="125">
        <v>379</v>
      </c>
      <c r="E566" s="51"/>
      <c r="F566" s="130">
        <f t="shared" si="28"/>
        <v>4.8660861897938938E-2</v>
      </c>
      <c r="G566" s="130">
        <f t="shared" si="29"/>
        <v>3.683545534065507E-2</v>
      </c>
    </row>
    <row r="567" spans="1:7" customFormat="1" x14ac:dyDescent="0.25">
      <c r="A567" s="45" t="s">
        <v>2172</v>
      </c>
      <c r="B567" s="62" t="s">
        <v>130</v>
      </c>
      <c r="C567" s="124">
        <f>SUM(C549:C566)</f>
        <v>54438</v>
      </c>
      <c r="D567" s="125">
        <f>SUM(D549:D566)</f>
        <v>10289</v>
      </c>
      <c r="E567" s="51"/>
      <c r="F567" s="121">
        <f>SUM(F549:F566)</f>
        <v>1</v>
      </c>
      <c r="G567" s="121">
        <f>SUM(G549:G566)</f>
        <v>1</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19128</v>
      </c>
      <c r="D572" s="125">
        <v>2527</v>
      </c>
      <c r="E572" s="51"/>
      <c r="F572" s="130">
        <f>IF($C$585=0,"",IF(C572="[for completion]","",IF(C572="","",C572/$C$585)))</f>
        <v>0.35137865789812078</v>
      </c>
      <c r="G572" s="130">
        <f>IF($D$585=0,"",IF(D572="[for completion]","",IF(D572="","",D572/$D$585)))</f>
        <v>0.2456020993293809</v>
      </c>
    </row>
    <row r="573" spans="1:7" customFormat="1" x14ac:dyDescent="0.25">
      <c r="A573" s="45" t="s">
        <v>2177</v>
      </c>
      <c r="B573" s="62" t="s">
        <v>1213</v>
      </c>
      <c r="C573" s="124">
        <v>9452</v>
      </c>
      <c r="D573" s="125">
        <v>1043</v>
      </c>
      <c r="E573" s="51"/>
      <c r="F573" s="130">
        <f>IF($C$585=0,"",IF(C573="[for completion]","",IF(C573="","",C573/$C$585)))</f>
        <v>0.17363190477065232</v>
      </c>
      <c r="G573" s="130">
        <f>IF($D$585=0,"",IF(D573="[for completion]","",IF(D573="","",D573/$D$585)))</f>
        <v>0.10137039556808242</v>
      </c>
    </row>
    <row r="574" spans="1:7" customFormat="1" x14ac:dyDescent="0.25">
      <c r="A574" s="45" t="s">
        <v>2178</v>
      </c>
      <c r="B574" s="62" t="s">
        <v>1894</v>
      </c>
      <c r="C574" s="124">
        <v>2948</v>
      </c>
      <c r="D574" s="125">
        <v>465</v>
      </c>
      <c r="E574" s="51"/>
      <c r="F574" s="130">
        <f>IF($C$585=0,"",IF(C574="[for completion]","",IF(C574="","",C574/$C$585)))</f>
        <v>5.4154343553098075E-2</v>
      </c>
      <c r="G574" s="130">
        <f>IF($D$585=0,"",IF(D574="[for completion]","",IF(D574="","",D574/$D$585)))</f>
        <v>4.5193896394207407E-2</v>
      </c>
    </row>
    <row r="575" spans="1:7" customFormat="1" x14ac:dyDescent="0.25">
      <c r="A575" s="45" t="s">
        <v>2179</v>
      </c>
      <c r="B575" s="62" t="s">
        <v>1214</v>
      </c>
      <c r="C575" s="124">
        <v>3938</v>
      </c>
      <c r="D575" s="125">
        <v>475</v>
      </c>
      <c r="E575" s="51"/>
      <c r="F575" s="130">
        <f>IF($C$585=0,"",IF(C575="[for completion]","",IF(C575="","",C575/$C$585)))</f>
        <v>7.2340503701526532E-2</v>
      </c>
      <c r="G575" s="130">
        <f>IF($D$585=0,"",IF(D575="[for completion]","",IF(D575="","",D575/$D$585)))</f>
        <v>4.6165808144620471E-2</v>
      </c>
    </row>
    <row r="576" spans="1:7" customFormat="1" x14ac:dyDescent="0.25">
      <c r="A576" s="45" t="s">
        <v>2180</v>
      </c>
      <c r="B576" s="62" t="s">
        <v>1215</v>
      </c>
      <c r="C576" s="124">
        <v>2142</v>
      </c>
      <c r="D576" s="125">
        <v>459</v>
      </c>
      <c r="E576" s="51"/>
      <c r="F576" s="130">
        <f>IF($C$585=0,"",IF(C576="[for completion]","",IF(C576="","",C576/$C$585)))</f>
        <v>3.9348237412054302E-2</v>
      </c>
      <c r="G576" s="130">
        <f>IF($D$585=0,"",IF(D576="[for completion]","",IF(D576="","",D576/$D$585)))</f>
        <v>4.4610749343959567E-2</v>
      </c>
    </row>
    <row r="577" spans="1:7" customFormat="1" x14ac:dyDescent="0.25">
      <c r="A577" s="45" t="s">
        <v>2181</v>
      </c>
      <c r="B577" s="62" t="s">
        <v>1216</v>
      </c>
      <c r="C577" s="124">
        <v>3709</v>
      </c>
      <c r="D577" s="125">
        <v>2542</v>
      </c>
      <c r="E577" s="51"/>
      <c r="F577" s="130">
        <f t="shared" ref="F577:F584" si="30">IF($C$585=0,"",IF(C577="[for completion]","",IF(C577="","",C577/$C$585)))</f>
        <v>6.8133806051031462E-2</v>
      </c>
      <c r="G577" s="130">
        <f t="shared" ref="G577:G584" si="31">IF($D$585=0,"",IF(D577="[for completion]","",IF(D577="","",D577/$D$585)))</f>
        <v>0.24705996695500049</v>
      </c>
    </row>
    <row r="578" spans="1:7" customFormat="1" x14ac:dyDescent="0.25">
      <c r="A578" s="45" t="s">
        <v>2182</v>
      </c>
      <c r="B578" s="62" t="s">
        <v>1217</v>
      </c>
      <c r="C578" s="124">
        <v>3751</v>
      </c>
      <c r="D578" s="125">
        <v>1056</v>
      </c>
      <c r="E578" s="51"/>
      <c r="F578" s="130">
        <f t="shared" si="30"/>
        <v>6.8905340117934491E-2</v>
      </c>
      <c r="G578" s="130">
        <f t="shared" si="31"/>
        <v>0.10263388084361939</v>
      </c>
    </row>
    <row r="579" spans="1:7" customFormat="1" x14ac:dyDescent="0.25">
      <c r="A579" s="45" t="s">
        <v>2183</v>
      </c>
      <c r="B579" s="62" t="s">
        <v>1218</v>
      </c>
      <c r="C579" s="124">
        <v>3708</v>
      </c>
      <c r="D579" s="125">
        <v>931</v>
      </c>
      <c r="E579" s="51"/>
      <c r="F579" s="130">
        <f t="shared" si="30"/>
        <v>6.8115436192295681E-2</v>
      </c>
      <c r="G579" s="130">
        <f t="shared" si="31"/>
        <v>9.0484983963456111E-2</v>
      </c>
    </row>
    <row r="580" spans="1:7" customFormat="1" x14ac:dyDescent="0.25">
      <c r="A580" s="45" t="s">
        <v>2184</v>
      </c>
      <c r="B580" s="62" t="s">
        <v>2269</v>
      </c>
      <c r="C580" s="124">
        <v>2900</v>
      </c>
      <c r="D580" s="45">
        <v>440</v>
      </c>
      <c r="E580" s="51"/>
      <c r="F580" s="130">
        <f t="shared" si="30"/>
        <v>5.3272590333780331E-2</v>
      </c>
      <c r="G580" s="130">
        <f t="shared" si="31"/>
        <v>4.2764117018174751E-2</v>
      </c>
    </row>
    <row r="581" spans="1:7" customFormat="1" x14ac:dyDescent="0.25">
      <c r="A581" s="45" t="s">
        <v>2185</v>
      </c>
      <c r="B581" s="45" t="s">
        <v>2272</v>
      </c>
      <c r="C581" s="124">
        <v>1014</v>
      </c>
      <c r="D581" s="45">
        <v>162</v>
      </c>
      <c r="F581" s="130">
        <f t="shared" si="30"/>
        <v>1.8627036758087329E-2</v>
      </c>
      <c r="G581" s="130">
        <f t="shared" si="31"/>
        <v>1.5744970356691611E-2</v>
      </c>
    </row>
    <row r="582" spans="1:7" customFormat="1" x14ac:dyDescent="0.25">
      <c r="A582" s="45" t="s">
        <v>2186</v>
      </c>
      <c r="B582" s="45" t="s">
        <v>2270</v>
      </c>
      <c r="C582" s="124">
        <v>1170</v>
      </c>
      <c r="D582" s="45">
        <v>101</v>
      </c>
      <c r="F582" s="130">
        <f t="shared" si="30"/>
        <v>2.1492734720869995E-2</v>
      </c>
      <c r="G582" s="130">
        <f t="shared" si="31"/>
        <v>9.8163086791719315E-3</v>
      </c>
    </row>
    <row r="583" spans="1:7" customFormat="1" x14ac:dyDescent="0.25">
      <c r="A583" s="45" t="s">
        <v>2281</v>
      </c>
      <c r="B583" s="62" t="s">
        <v>2271</v>
      </c>
      <c r="C583" s="124">
        <v>577</v>
      </c>
      <c r="D583" s="45">
        <v>88</v>
      </c>
      <c r="E583" s="51"/>
      <c r="F583" s="130">
        <f t="shared" si="30"/>
        <v>1.0599408490548707E-2</v>
      </c>
      <c r="G583" s="130">
        <f t="shared" si="31"/>
        <v>8.5528234036349494E-3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54437</v>
      </c>
      <c r="D585" s="125">
        <f>SUM(D572:D584)</f>
        <v>10289</v>
      </c>
      <c r="E585" s="51"/>
      <c r="F585" s="121">
        <f>SUM(F572:F584)</f>
        <v>1</v>
      </c>
      <c r="G585" s="121">
        <f>SUM(G572:G584)</f>
        <v>0.99999999999999989</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1187</v>
      </c>
      <c r="D597" s="125">
        <v>148</v>
      </c>
      <c r="E597" s="51"/>
      <c r="F597" s="130">
        <f>IF($C$601=0,"",IF(C597="[for completion]","",IF(C597="","",C597/$C$601)))</f>
        <v>2.1805422881916378E-2</v>
      </c>
      <c r="G597" s="130">
        <f>IF($D$601=0,"",IF(D597="[for completion]","",IF(D597="","",D597/$D$601)))</f>
        <v>1.4384293906113324E-2</v>
      </c>
    </row>
    <row r="598" spans="1:7" x14ac:dyDescent="0.25">
      <c r="A598" s="45" t="s">
        <v>2189</v>
      </c>
      <c r="B598" s="144" t="s">
        <v>1796</v>
      </c>
      <c r="C598" s="124">
        <v>50671</v>
      </c>
      <c r="D598" s="125">
        <v>9800</v>
      </c>
      <c r="E598" s="51"/>
      <c r="F598" s="130">
        <f>IF($C$601=0,"",IF(C598="[for completion]","",IF(C598="","",C598/$C$601)))</f>
        <v>0.93083621133073702</v>
      </c>
      <c r="G598" s="130">
        <f>IF($D$601=0,"",IF(D598="[for completion]","",IF(D598="","",D598/$D$601)))</f>
        <v>0.9524735154048013</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2578</v>
      </c>
      <c r="D600" s="125">
        <v>341</v>
      </c>
      <c r="E600" s="51"/>
      <c r="F600" s="130">
        <f>IF($C$601=0,"",IF(C600="[for completion]","",IF(C600="","",C600/$C$601)))</f>
        <v>4.7358365787346611E-2</v>
      </c>
      <c r="G600" s="130">
        <f>IF($D$601=0,"",IF(D600="[for completion]","",IF(D600="","",D600/$D$601)))</f>
        <v>3.314219068908543E-2</v>
      </c>
    </row>
    <row r="601" spans="1:7" x14ac:dyDescent="0.25">
      <c r="A601" s="45" t="s">
        <v>2192</v>
      </c>
      <c r="B601" s="62" t="s">
        <v>130</v>
      </c>
      <c r="C601" s="124">
        <f>SUM(C597:C600)</f>
        <v>54436</v>
      </c>
      <c r="D601" s="125">
        <f>SUM(D597:D600)</f>
        <v>10289</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56734</v>
      </c>
      <c r="D605" s="155">
        <v>17375</v>
      </c>
      <c r="E605" s="190"/>
      <c r="F605" s="155">
        <v>15</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249003</v>
      </c>
      <c r="D609" s="155">
        <v>110026</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2851</v>
      </c>
      <c r="D613" s="155">
        <v>769</v>
      </c>
      <c r="E613" s="190"/>
      <c r="F613" s="155">
        <v>14.7</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56461</v>
      </c>
      <c r="D616" s="155">
        <v>12558</v>
      </c>
      <c r="E616" s="190"/>
      <c r="F616" s="155">
        <v>15.6</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365049</v>
      </c>
      <c r="D618" s="45">
        <f>SUM(D604:D617)</f>
        <v>140728</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2693</v>
      </c>
      <c r="D15" s="45" t="s">
        <v>2694</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2413</v>
      </c>
      <c r="D18" s="45" t="s">
        <v>2695</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2696</v>
      </c>
      <c r="D20" s="45" t="s">
        <v>2697</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2413</v>
      </c>
      <c r="D24" s="45" t="s">
        <v>2695</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164</v>
      </c>
      <c r="H75" s="43"/>
    </row>
    <row r="76" spans="1:14" x14ac:dyDescent="0.25">
      <c r="A76" s="45" t="s">
        <v>1068</v>
      </c>
      <c r="B76" s="45" t="s">
        <v>1100</v>
      </c>
      <c r="C76" s="45">
        <v>259</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0.16999999999999998</v>
      </c>
      <c r="D82" s="45">
        <v>0.04</v>
      </c>
      <c r="G82" s="45">
        <v>0.15</v>
      </c>
      <c r="H82" s="43"/>
    </row>
    <row r="83" spans="1:8" x14ac:dyDescent="0.25">
      <c r="A83" s="45" t="s">
        <v>1075</v>
      </c>
      <c r="B83" s="45" t="s">
        <v>1090</v>
      </c>
      <c r="C83" s="45">
        <v>0.11</v>
      </c>
      <c r="D83" s="45">
        <v>0</v>
      </c>
      <c r="G83" s="45">
        <v>0.1</v>
      </c>
      <c r="H83" s="43"/>
    </row>
    <row r="84" spans="1:8" x14ac:dyDescent="0.25">
      <c r="A84" s="45" t="s">
        <v>1076</v>
      </c>
      <c r="B84" s="45" t="s">
        <v>1088</v>
      </c>
      <c r="C84" s="45">
        <v>0.06</v>
      </c>
      <c r="D84" s="45">
        <v>0</v>
      </c>
      <c r="G84" s="45">
        <v>0.04</v>
      </c>
      <c r="H84" s="43"/>
    </row>
    <row r="85" spans="1:8" x14ac:dyDescent="0.25">
      <c r="A85" s="45" t="s">
        <v>1077</v>
      </c>
      <c r="B85" s="45" t="s">
        <v>1089</v>
      </c>
      <c r="C85" s="45">
        <v>0.04</v>
      </c>
      <c r="D85" s="45">
        <v>0</v>
      </c>
      <c r="G85" s="45">
        <v>0.03</v>
      </c>
      <c r="H85" s="43"/>
    </row>
    <row r="86" spans="1:8" x14ac:dyDescent="0.25">
      <c r="A86" s="45" t="s">
        <v>1092</v>
      </c>
      <c r="B86" s="45" t="s">
        <v>1091</v>
      </c>
      <c r="C86" s="45">
        <v>0.01</v>
      </c>
      <c r="D86" s="45">
        <v>0</v>
      </c>
      <c r="G86" s="45">
        <v>0</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37865</v>
      </c>
      <c r="D16" s="169">
        <v>11771</v>
      </c>
      <c r="F16" s="130">
        <f>IF(OR('B1. HTT Mortgage Assets'!$C$15=0,C16="[For completion]"),"",C16/'B1. HTT Mortgage Assets'!$C$15)</f>
        <v>0.13782637989267268</v>
      </c>
      <c r="G16" s="130">
        <f>IF(OR('B1. HTT Mortgage Assets'!$F$28=0,D16="[For completion]"),"",D16/'B1. HTT Mortgage Assets'!$F$28)</f>
        <v>7.4997929290033197E-2</v>
      </c>
    </row>
    <row r="17" spans="1:7" x14ac:dyDescent="0.25">
      <c r="A17" s="45" t="s">
        <v>1233</v>
      </c>
      <c r="B17" s="62" t="s">
        <v>1774</v>
      </c>
      <c r="C17" s="168">
        <v>16228</v>
      </c>
      <c r="D17" s="169">
        <v>3935</v>
      </c>
      <c r="F17" s="130">
        <f>IF(OR('B1. HTT Mortgage Assets'!$C$15=0,C17="[For completion]"),"",C17/'B1. HTT Mortgage Assets'!$C$15)</f>
        <v>5.9068968517055127E-2</v>
      </c>
      <c r="G17" s="130">
        <f>IF(OR('B1. HTT Mortgage Assets'!$F$28=0,D17="[For completion]"),"",D17/'B1. HTT Mortgage Assets'!$F$28)</f>
        <v>2.5071519136545799E-2</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54093</v>
      </c>
      <c r="D19" s="69">
        <f>SUM(D16:D18)</f>
        <v>15706</v>
      </c>
      <c r="F19" s="130">
        <f>SUM(F16:F18)</f>
        <v>0.19689534840972781</v>
      </c>
      <c r="G19" s="130">
        <f>SUM(G16:G18)</f>
        <v>0.100069448426579</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47072</v>
      </c>
      <c r="D27" s="124"/>
      <c r="E27" s="45"/>
      <c r="F27" s="130">
        <f>IF($C$30=0,"",IF(C27="[For completion]","",C27/$C$30))</f>
        <v>0.87020501728504618</v>
      </c>
    </row>
    <row r="28" spans="1:7" x14ac:dyDescent="0.25">
      <c r="A28" s="45" t="s">
        <v>1240</v>
      </c>
      <c r="B28" s="45" t="s">
        <v>443</v>
      </c>
      <c r="C28" s="158">
        <v>7018</v>
      </c>
      <c r="D28" s="124"/>
      <c r="E28" s="45"/>
      <c r="F28" s="130">
        <f>IF($C$30=0,"",IF(C28="[For completion]","",C28/$C$30))</f>
        <v>0.12973952267391345</v>
      </c>
    </row>
    <row r="29" spans="1:7" x14ac:dyDescent="0.25">
      <c r="A29" s="45" t="s">
        <v>1241</v>
      </c>
      <c r="B29" s="45" t="s">
        <v>128</v>
      </c>
      <c r="C29" s="158">
        <v>3</v>
      </c>
      <c r="D29" s="124"/>
      <c r="E29" s="45"/>
      <c r="F29" s="130">
        <f>IF($C$30=0,"",IF(C29="[For completion]","",C29/$C$30))</f>
        <v>5.5460041040430373E-5</v>
      </c>
    </row>
    <row r="30" spans="1:7" x14ac:dyDescent="0.25">
      <c r="A30" s="45" t="s">
        <v>1242</v>
      </c>
      <c r="B30" s="114" t="s">
        <v>130</v>
      </c>
      <c r="C30" s="124">
        <f>SUM(C27:C29)</f>
        <v>54093</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14916</v>
      </c>
      <c r="D50" s="174">
        <v>788</v>
      </c>
      <c r="E50" s="45"/>
      <c r="F50" s="176">
        <v>15704</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0.06</v>
      </c>
      <c r="D58" s="175">
        <v>0.23</v>
      </c>
      <c r="E58" s="138"/>
      <c r="F58" s="175">
        <v>0.05</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1</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0.19858191435189262</v>
      </c>
      <c r="D121" s="175">
        <v>0.27959535004204772</v>
      </c>
      <c r="E121" s="121"/>
      <c r="F121" s="175"/>
      <c r="G121" s="62"/>
    </row>
    <row r="122" spans="1:7" x14ac:dyDescent="0.25">
      <c r="A122" s="45" t="s">
        <v>1320</v>
      </c>
      <c r="B122" s="170" t="s">
        <v>2352</v>
      </c>
      <c r="C122" s="175">
        <v>0.43916424891193068</v>
      </c>
      <c r="D122" s="175">
        <v>0.34929399417002677</v>
      </c>
      <c r="E122" s="121"/>
      <c r="F122" s="175"/>
      <c r="G122" s="62"/>
    </row>
    <row r="123" spans="1:7" x14ac:dyDescent="0.25">
      <c r="A123" s="45" t="s">
        <v>1321</v>
      </c>
      <c r="B123" s="170" t="s">
        <v>2353</v>
      </c>
      <c r="C123" s="175">
        <v>5.7653917166310013E-2</v>
      </c>
      <c r="D123" s="175">
        <v>0.12633855279990039</v>
      </c>
      <c r="E123" s="121"/>
      <c r="F123" s="175"/>
      <c r="G123" s="62"/>
    </row>
    <row r="124" spans="1:7" x14ac:dyDescent="0.25">
      <c r="A124" s="45" t="s">
        <v>1322</v>
      </c>
      <c r="B124" s="170" t="s">
        <v>2354</v>
      </c>
      <c r="C124" s="175">
        <v>0.12085402950507</v>
      </c>
      <c r="D124" s="175">
        <v>6.9398425297376221E-2</v>
      </c>
      <c r="E124" s="121"/>
      <c r="F124" s="175"/>
      <c r="G124" s="62"/>
    </row>
    <row r="125" spans="1:7" x14ac:dyDescent="0.25">
      <c r="A125" s="45" t="s">
        <v>1323</v>
      </c>
      <c r="B125" s="170" t="s">
        <v>2355</v>
      </c>
      <c r="C125" s="175">
        <v>0.18374589006479661</v>
      </c>
      <c r="D125" s="175">
        <v>0.17537367769064893</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0.9998166635614899</v>
      </c>
      <c r="D172" s="175">
        <v>0.99963380976060856</v>
      </c>
      <c r="E172" s="122"/>
      <c r="F172" s="175">
        <v>0.99979313553837168</v>
      </c>
      <c r="G172" s="62"/>
    </row>
    <row r="173" spans="1:7" x14ac:dyDescent="0.25">
      <c r="A173" s="45" t="s">
        <v>1370</v>
      </c>
      <c r="B173" s="45" t="s">
        <v>598</v>
      </c>
      <c r="C173" s="175">
        <v>1.8333643851016943E-4</v>
      </c>
      <c r="D173" s="175">
        <v>3.6619023939152577E-4</v>
      </c>
      <c r="E173" s="122"/>
      <c r="F173" s="175">
        <v>0</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0.21858854520734194</v>
      </c>
      <c r="D182" s="175">
        <v>0.18821180899403125</v>
      </c>
      <c r="E182" s="122"/>
      <c r="F182" s="175">
        <v>0.21464716073389251</v>
      </c>
      <c r="G182" s="62"/>
    </row>
    <row r="183" spans="1:7" x14ac:dyDescent="0.25">
      <c r="A183" s="45" t="s">
        <v>1379</v>
      </c>
      <c r="B183" s="45" t="s">
        <v>610</v>
      </c>
      <c r="C183" s="175">
        <v>0.78141145479265806</v>
      </c>
      <c r="D183" s="175">
        <v>0.81178819100596877</v>
      </c>
      <c r="E183" s="122"/>
      <c r="F183" s="175">
        <v>0.78535283926610755</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0.12355866984109651</v>
      </c>
      <c r="D192" s="175">
        <v>0.13897418287569052</v>
      </c>
      <c r="E192" s="122"/>
      <c r="F192" s="175">
        <v>0.1256025697812595</v>
      </c>
      <c r="G192" s="62"/>
    </row>
    <row r="193" spans="1:7" x14ac:dyDescent="0.25">
      <c r="A193" s="45" t="s">
        <v>1388</v>
      </c>
      <c r="B193" s="41" t="s">
        <v>622</v>
      </c>
      <c r="C193" s="175">
        <v>7.227677108053901E-2</v>
      </c>
      <c r="D193" s="175">
        <v>3.6014881287393795E-2</v>
      </c>
      <c r="E193" s="122"/>
      <c r="F193" s="175">
        <v>6.7567677487719371E-2</v>
      </c>
      <c r="G193" s="62"/>
    </row>
    <row r="194" spans="1:7" x14ac:dyDescent="0.25">
      <c r="A194" s="45" t="s">
        <v>1389</v>
      </c>
      <c r="B194" s="41" t="s">
        <v>624</v>
      </c>
      <c r="C194" s="175">
        <v>6.35465224846124E-2</v>
      </c>
      <c r="D194" s="175">
        <v>5.0789303825334378E-2</v>
      </c>
      <c r="E194" s="121"/>
      <c r="F194" s="175">
        <v>6.1887678552545858E-2</v>
      </c>
      <c r="G194" s="62"/>
    </row>
    <row r="195" spans="1:7" x14ac:dyDescent="0.25">
      <c r="A195" s="45" t="s">
        <v>1390</v>
      </c>
      <c r="B195" s="41" t="s">
        <v>626</v>
      </c>
      <c r="C195" s="175">
        <v>8.4458967831599147E-2</v>
      </c>
      <c r="D195" s="175">
        <v>5.0401740614772143E-2</v>
      </c>
      <c r="E195" s="121"/>
      <c r="F195" s="175">
        <v>8.0035575557203739E-2</v>
      </c>
      <c r="G195" s="62"/>
    </row>
    <row r="196" spans="1:7" x14ac:dyDescent="0.25">
      <c r="A196" s="45" t="s">
        <v>1391</v>
      </c>
      <c r="B196" s="41" t="s">
        <v>628</v>
      </c>
      <c r="C196" s="175">
        <v>0.65615906876215291</v>
      </c>
      <c r="D196" s="175">
        <v>0.72381989139680913</v>
      </c>
      <c r="E196" s="121"/>
      <c r="F196" s="175">
        <v>0.66490649862127149</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3155.8029999999999</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9013.6</v>
      </c>
      <c r="D215" s="176">
        <v>8785</v>
      </c>
      <c r="E215" s="59"/>
      <c r="F215" s="130">
        <f>IF($C$239=0,"",IF(C215="[for completion]","",IF(C215="","",C215/$C$239)))</f>
        <v>0.1914857908858576</v>
      </c>
      <c r="G215" s="130">
        <f>IF($D$239=0,"",IF(D215="[for completion]","",IF(D215="","",D215/$D$239)))</f>
        <v>0.58896486993832131</v>
      </c>
    </row>
    <row r="216" spans="1:7" x14ac:dyDescent="0.25">
      <c r="A216" s="45" t="s">
        <v>1395</v>
      </c>
      <c r="B216" s="170" t="s">
        <v>2356</v>
      </c>
      <c r="C216" s="158">
        <v>13780.2</v>
      </c>
      <c r="D216" s="176">
        <v>4760</v>
      </c>
      <c r="E216" s="59"/>
      <c r="F216" s="130">
        <f t="shared" ref="F216:F238" si="1">IF($C$239=0,"",IF(C216="[for completion]","",IF(C216="","",C216/$C$239)))</f>
        <v>0.29274790267654377</v>
      </c>
      <c r="G216" s="130">
        <f t="shared" ref="G216:G238" si="2">IF($D$239=0,"",IF(D216="[for completion]","",IF(D216="","",D216/$D$239)))</f>
        <v>0.31912040761598282</v>
      </c>
    </row>
    <row r="217" spans="1:7" x14ac:dyDescent="0.25">
      <c r="A217" s="45" t="s">
        <v>1396</v>
      </c>
      <c r="B217" s="170" t="s">
        <v>2357</v>
      </c>
      <c r="C217" s="158">
        <v>9028</v>
      </c>
      <c r="D217" s="176">
        <v>1037</v>
      </c>
      <c r="E217" s="59"/>
      <c r="F217" s="130">
        <f t="shared" si="1"/>
        <v>0.19179170587972866</v>
      </c>
      <c r="G217" s="130">
        <f t="shared" si="2"/>
        <v>6.9522660230624839E-2</v>
      </c>
    </row>
    <row r="218" spans="1:7" x14ac:dyDescent="0.25">
      <c r="A218" s="45" t="s">
        <v>1397</v>
      </c>
      <c r="B218" s="170" t="s">
        <v>2358</v>
      </c>
      <c r="C218" s="158">
        <v>6962.6</v>
      </c>
      <c r="D218" s="176">
        <v>238</v>
      </c>
      <c r="E218" s="59"/>
      <c r="F218" s="130">
        <f t="shared" si="1"/>
        <v>0.14791414835602557</v>
      </c>
      <c r="G218" s="130">
        <f t="shared" si="2"/>
        <v>1.5956020380799144E-2</v>
      </c>
    </row>
    <row r="219" spans="1:7" x14ac:dyDescent="0.25">
      <c r="A219" s="45" t="s">
        <v>1398</v>
      </c>
      <c r="B219" s="170" t="s">
        <v>2359</v>
      </c>
      <c r="C219" s="158">
        <v>4364.6000000000004</v>
      </c>
      <c r="D219" s="176">
        <v>66</v>
      </c>
      <c r="E219" s="59"/>
      <c r="F219" s="130">
        <f t="shared" si="1"/>
        <v>9.2721984878451902E-2</v>
      </c>
      <c r="G219" s="130">
        <f t="shared" si="2"/>
        <v>4.4247787610619468E-3</v>
      </c>
    </row>
    <row r="220" spans="1:7" x14ac:dyDescent="0.25">
      <c r="A220" s="45" t="s">
        <v>1399</v>
      </c>
      <c r="B220" s="170" t="s">
        <v>2360</v>
      </c>
      <c r="C220" s="158">
        <v>3922.9</v>
      </c>
      <c r="D220" s="176">
        <v>30</v>
      </c>
      <c r="E220" s="59"/>
      <c r="F220" s="130">
        <f t="shared" si="1"/>
        <v>8.3338467323392507E-2</v>
      </c>
      <c r="G220" s="130">
        <f t="shared" si="2"/>
        <v>2.011263073209976E-3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47071.9</v>
      </c>
      <c r="D239" s="69">
        <f>SUM(D215:D238)</f>
        <v>14916</v>
      </c>
      <c r="E239" s="115"/>
      <c r="F239" s="139">
        <f>SUM(F215:F238)</f>
        <v>1</v>
      </c>
      <c r="G239" s="139">
        <f>SUM(G215:G238)</f>
        <v>1</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0.44</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37297.530028717745</v>
      </c>
      <c r="D266" s="176"/>
      <c r="E266" s="45"/>
      <c r="F266" s="130">
        <f>IF($C$274=0,"",IF(C266="[for completion]","",IF(C266="","",C266/$C$274)))</f>
        <v>0.7923516654967937</v>
      </c>
      <c r="G266" s="130" t="str">
        <f>IF($D$274=0,"",IF(D266="[for completion]","",IF(D266="","",D266/$D$274)))</f>
        <v/>
      </c>
    </row>
    <row r="267" spans="1:7" x14ac:dyDescent="0.25">
      <c r="A267" s="45" t="s">
        <v>1440</v>
      </c>
      <c r="B267" s="45" t="s">
        <v>678</v>
      </c>
      <c r="C267" s="158">
        <v>3762.8839178330022</v>
      </c>
      <c r="D267" s="176"/>
      <c r="E267" s="45"/>
      <c r="F267" s="130">
        <f t="shared" ref="F267:F273" si="5">IF($C$274=0,"",IF(C267="[for completion]","",IF(C267="","",C267/$C$274)))</f>
        <v>7.9939002316518321E-2</v>
      </c>
      <c r="G267" s="130" t="str">
        <f t="shared" ref="G267:G273" si="6">IF($D$274=0,"",IF(D267="[for completion]","",IF(D267="","",D267/$D$274)))</f>
        <v/>
      </c>
    </row>
    <row r="268" spans="1:7" x14ac:dyDescent="0.25">
      <c r="A268" s="45" t="s">
        <v>1441</v>
      </c>
      <c r="B268" s="45" t="s">
        <v>680</v>
      </c>
      <c r="C268" s="158">
        <v>2394.4261257640965</v>
      </c>
      <c r="D268" s="176"/>
      <c r="E268" s="45"/>
      <c r="F268" s="130">
        <f t="shared" si="5"/>
        <v>5.0867377201584678E-2</v>
      </c>
      <c r="G268" s="130" t="str">
        <f t="shared" si="6"/>
        <v/>
      </c>
    </row>
    <row r="269" spans="1:7" x14ac:dyDescent="0.25">
      <c r="A269" s="45" t="s">
        <v>1442</v>
      </c>
      <c r="B269" s="45" t="s">
        <v>682</v>
      </c>
      <c r="C269" s="158">
        <v>1357.7774971161164</v>
      </c>
      <c r="D269" s="176"/>
      <c r="E269" s="45"/>
      <c r="F269" s="130">
        <f t="shared" si="5"/>
        <v>2.8844732087772759E-2</v>
      </c>
      <c r="G269" s="130" t="str">
        <f t="shared" si="6"/>
        <v/>
      </c>
    </row>
    <row r="270" spans="1:7" x14ac:dyDescent="0.25">
      <c r="A270" s="45" t="s">
        <v>1443</v>
      </c>
      <c r="B270" s="45" t="s">
        <v>684</v>
      </c>
      <c r="C270" s="158">
        <v>838.44315489865085</v>
      </c>
      <c r="D270" s="176"/>
      <c r="E270" s="45"/>
      <c r="F270" s="130">
        <f t="shared" si="5"/>
        <v>1.781195241874765E-2</v>
      </c>
      <c r="G270" s="130" t="str">
        <f t="shared" si="6"/>
        <v/>
      </c>
    </row>
    <row r="271" spans="1:7" x14ac:dyDescent="0.25">
      <c r="A271" s="45" t="s">
        <v>1444</v>
      </c>
      <c r="B271" s="45" t="s">
        <v>686</v>
      </c>
      <c r="C271" s="158">
        <v>522.54443086900596</v>
      </c>
      <c r="D271" s="176"/>
      <c r="E271" s="45"/>
      <c r="F271" s="130">
        <f t="shared" si="5"/>
        <v>1.1100975045166156E-2</v>
      </c>
      <c r="G271" s="130" t="str">
        <f t="shared" si="6"/>
        <v/>
      </c>
    </row>
    <row r="272" spans="1:7" x14ac:dyDescent="0.25">
      <c r="A272" s="45" t="s">
        <v>1445</v>
      </c>
      <c r="B272" s="45" t="s">
        <v>688</v>
      </c>
      <c r="C272" s="158">
        <v>232.95643345058647</v>
      </c>
      <c r="D272" s="176"/>
      <c r="E272" s="45"/>
      <c r="F272" s="130">
        <f t="shared" si="5"/>
        <v>4.9489448199557086E-3</v>
      </c>
      <c r="G272" s="130" t="str">
        <f t="shared" si="6"/>
        <v/>
      </c>
    </row>
    <row r="273" spans="1:7" x14ac:dyDescent="0.25">
      <c r="A273" s="45" t="s">
        <v>1446</v>
      </c>
      <c r="B273" s="45" t="s">
        <v>690</v>
      </c>
      <c r="C273" s="158">
        <v>665.37837544830313</v>
      </c>
      <c r="D273" s="176"/>
      <c r="E273" s="45"/>
      <c r="F273" s="130">
        <f t="shared" si="5"/>
        <v>1.4135350613460959E-2</v>
      </c>
      <c r="G273" s="130" t="str">
        <f t="shared" si="6"/>
        <v/>
      </c>
    </row>
    <row r="274" spans="1:7" x14ac:dyDescent="0.25">
      <c r="A274" s="45" t="s">
        <v>1447</v>
      </c>
      <c r="B274" s="71" t="s">
        <v>130</v>
      </c>
      <c r="C274" s="124">
        <f>SUM(C266:C273)</f>
        <v>47071.93996409751</v>
      </c>
      <c r="D274" s="125">
        <f>SUM(D266:D273)</f>
        <v>0</v>
      </c>
      <c r="E274" s="45"/>
      <c r="F274" s="139">
        <f>SUM(F266:F273)</f>
        <v>0.99999999999999978</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0.46203007791617179</v>
      </c>
      <c r="D285" s="45"/>
      <c r="E285" s="115"/>
      <c r="F285" s="115"/>
      <c r="G285" s="115"/>
    </row>
    <row r="286" spans="1:7" x14ac:dyDescent="0.25">
      <c r="A286" s="45" t="s">
        <v>1458</v>
      </c>
      <c r="B286" s="45" t="s">
        <v>731</v>
      </c>
      <c r="C286" s="175">
        <v>9.5066921791128539E-4</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0.5370192528659169</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19427</v>
      </c>
      <c r="D309" s="176">
        <v>6596</v>
      </c>
      <c r="E309" s="51"/>
      <c r="F309" s="130">
        <f>IF($C$327=0,"",IF(C309="[for completion]","",IF(C309="","",C309/$C$327)))</f>
        <v>0.39024929189851548</v>
      </c>
      <c r="G309" s="130">
        <f>IF($D$327=0,"",IF(D309="[for completion]","",IF(D309="","",D309/$D$327)))</f>
        <v>0.22613048099009223</v>
      </c>
    </row>
    <row r="310" spans="1:7" x14ac:dyDescent="0.25">
      <c r="A310" s="45" t="s">
        <v>1480</v>
      </c>
      <c r="B310" s="170" t="s">
        <v>2364</v>
      </c>
      <c r="C310" s="158">
        <v>11585</v>
      </c>
      <c r="D310" s="176">
        <v>4838</v>
      </c>
      <c r="E310" s="51"/>
      <c r="F310" s="130">
        <f t="shared" ref="F310:F326" si="7">IF($C$327=0,"",IF(C310="[for completion]","",IF(C310="","",C310/$C$327)))</f>
        <v>0.2327193105803419</v>
      </c>
      <c r="G310" s="130">
        <f t="shared" ref="G310:G326" si="8">IF($D$327=0,"",IF(D310="[for completion]","",IF(D310="","",D310/$D$327)))</f>
        <v>0.16586101683293908</v>
      </c>
    </row>
    <row r="311" spans="1:7" x14ac:dyDescent="0.25">
      <c r="A311" s="45" t="s">
        <v>1481</v>
      </c>
      <c r="B311" s="170" t="s">
        <v>2365</v>
      </c>
      <c r="C311" s="158">
        <v>8180</v>
      </c>
      <c r="D311" s="176">
        <v>7726</v>
      </c>
      <c r="E311" s="51"/>
      <c r="F311" s="130">
        <f t="shared" si="7"/>
        <v>0.16431972037524356</v>
      </c>
      <c r="G311" s="130">
        <f t="shared" si="8"/>
        <v>0.26487023895231238</v>
      </c>
    </row>
    <row r="312" spans="1:7" x14ac:dyDescent="0.25">
      <c r="A312" s="45" t="s">
        <v>1482</v>
      </c>
      <c r="B312" s="170" t="s">
        <v>2366</v>
      </c>
      <c r="C312" s="158">
        <v>3593</v>
      </c>
      <c r="D312" s="176">
        <v>5069</v>
      </c>
      <c r="E312" s="51"/>
      <c r="F312" s="130">
        <f t="shared" si="7"/>
        <v>7.2176131455776296E-2</v>
      </c>
      <c r="G312" s="130">
        <f t="shared" si="8"/>
        <v>0.17378038328362302</v>
      </c>
    </row>
    <row r="313" spans="1:7" x14ac:dyDescent="0.25">
      <c r="A313" s="45" t="s">
        <v>1483</v>
      </c>
      <c r="B313" s="170" t="s">
        <v>2367</v>
      </c>
      <c r="C313" s="158">
        <v>934</v>
      </c>
      <c r="D313" s="176">
        <v>1730</v>
      </c>
      <c r="E313" s="51"/>
      <c r="F313" s="130">
        <f t="shared" si="7"/>
        <v>1.8762178341134167E-2</v>
      </c>
      <c r="G313" s="130">
        <f t="shared" si="8"/>
        <v>5.9309540951009633E-2</v>
      </c>
    </row>
    <row r="314" spans="1:7" x14ac:dyDescent="0.25">
      <c r="A314" s="45" t="s">
        <v>1484</v>
      </c>
      <c r="B314" s="170" t="s">
        <v>2368</v>
      </c>
      <c r="C314" s="158">
        <v>134</v>
      </c>
      <c r="D314" s="176">
        <v>213</v>
      </c>
      <c r="E314" s="51"/>
      <c r="F314" s="130">
        <f t="shared" si="7"/>
        <v>2.6917900403768506E-3</v>
      </c>
      <c r="G314" s="130">
        <f t="shared" si="8"/>
        <v>7.302272961020261E-3</v>
      </c>
    </row>
    <row r="315" spans="1:7" x14ac:dyDescent="0.25">
      <c r="A315" s="45" t="s">
        <v>1485</v>
      </c>
      <c r="B315" s="170" t="s">
        <v>2369</v>
      </c>
      <c r="C315" s="158">
        <v>88</v>
      </c>
      <c r="D315" s="176">
        <v>75</v>
      </c>
      <c r="E315" s="51"/>
      <c r="F315" s="130">
        <f>IF($C$327=0,"",IF(C315="[for completion]","",IF(C315="","",C315/$C$327)))</f>
        <v>1.767742713083305E-3</v>
      </c>
      <c r="G315" s="130">
        <f t="shared" si="8"/>
        <v>2.5712228735986836E-3</v>
      </c>
    </row>
    <row r="316" spans="1:7" x14ac:dyDescent="0.25">
      <c r="A316" s="45" t="s">
        <v>1486</v>
      </c>
      <c r="B316" s="170" t="s">
        <v>2370</v>
      </c>
      <c r="C316" s="158">
        <v>7</v>
      </c>
      <c r="D316" s="176">
        <v>175</v>
      </c>
      <c r="E316" s="51"/>
      <c r="F316" s="130">
        <f t="shared" si="7"/>
        <v>1.4061589763162652E-4</v>
      </c>
      <c r="G316" s="130">
        <f t="shared" si="8"/>
        <v>5.9995200383969284E-3</v>
      </c>
    </row>
    <row r="317" spans="1:7" x14ac:dyDescent="0.25">
      <c r="A317" s="45" t="s">
        <v>1487</v>
      </c>
      <c r="B317" s="170" t="s">
        <v>2371</v>
      </c>
      <c r="C317" s="158">
        <v>20</v>
      </c>
      <c r="D317" s="176">
        <v>14</v>
      </c>
      <c r="E317" s="51"/>
      <c r="F317" s="130">
        <f t="shared" si="7"/>
        <v>4.0175970751893294E-4</v>
      </c>
      <c r="G317" s="130">
        <f t="shared" si="8"/>
        <v>4.7996160307175426E-4</v>
      </c>
    </row>
    <row r="318" spans="1:7" x14ac:dyDescent="0.25">
      <c r="A318" s="45" t="s">
        <v>1488</v>
      </c>
      <c r="B318" s="170" t="s">
        <v>2372</v>
      </c>
      <c r="C318" s="158">
        <v>1742</v>
      </c>
      <c r="D318" s="176">
        <v>1373</v>
      </c>
      <c r="E318" s="51"/>
      <c r="F318" s="130">
        <f t="shared" si="7"/>
        <v>3.4993270524899055E-2</v>
      </c>
      <c r="G318" s="130">
        <f>IF($D$327=0,"",IF(D318="[for completion]","",IF(D318="","",D318/$D$327)))</f>
        <v>4.7070520072679901E-2</v>
      </c>
    </row>
    <row r="319" spans="1:7" x14ac:dyDescent="0.25">
      <c r="A319" s="45" t="s">
        <v>1489</v>
      </c>
      <c r="B319" s="170" t="s">
        <v>2373</v>
      </c>
      <c r="C319" s="158">
        <v>918</v>
      </c>
      <c r="D319" s="176">
        <v>1151</v>
      </c>
      <c r="E319" s="51"/>
      <c r="F319" s="130">
        <f t="shared" si="7"/>
        <v>1.8440770575119021E-2</v>
      </c>
      <c r="G319" s="130">
        <f t="shared" si="8"/>
        <v>3.9459700366827798E-2</v>
      </c>
    </row>
    <row r="320" spans="1:7" x14ac:dyDescent="0.25">
      <c r="A320" s="45" t="s">
        <v>1490</v>
      </c>
      <c r="B320" s="170" t="s">
        <v>2374</v>
      </c>
      <c r="C320" s="158">
        <v>17</v>
      </c>
      <c r="D320" s="176">
        <v>16</v>
      </c>
      <c r="E320" s="51"/>
      <c r="F320" s="130">
        <f t="shared" si="7"/>
        <v>3.4149575139109299E-4</v>
      </c>
      <c r="G320" s="130">
        <f t="shared" si="8"/>
        <v>5.4852754636771912E-4</v>
      </c>
    </row>
    <row r="321" spans="1:7" x14ac:dyDescent="0.25">
      <c r="A321" s="45" t="s">
        <v>1491</v>
      </c>
      <c r="B321" s="170" t="s">
        <v>2375</v>
      </c>
      <c r="C321" s="158">
        <v>4</v>
      </c>
      <c r="D321" s="176">
        <v>0</v>
      </c>
      <c r="E321" s="51"/>
      <c r="F321" s="130">
        <f t="shared" si="7"/>
        <v>8.0351941503786585E-5</v>
      </c>
      <c r="G321" s="130">
        <f t="shared" si="8"/>
        <v>0</v>
      </c>
    </row>
    <row r="322" spans="1:7" x14ac:dyDescent="0.25">
      <c r="A322" s="45" t="s">
        <v>1492</v>
      </c>
      <c r="B322" s="170" t="s">
        <v>2376</v>
      </c>
      <c r="C322" s="158">
        <v>2708</v>
      </c>
      <c r="D322" s="176">
        <v>0</v>
      </c>
      <c r="E322" s="51"/>
      <c r="F322" s="130">
        <f t="shared" si="7"/>
        <v>5.4398264398063521E-2</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424</v>
      </c>
      <c r="D326" s="176">
        <v>193</v>
      </c>
      <c r="E326" s="51"/>
      <c r="F326" s="130">
        <f t="shared" si="7"/>
        <v>8.5173057994013777E-3</v>
      </c>
      <c r="G326" s="130">
        <f t="shared" si="8"/>
        <v>6.6166135280606121E-3</v>
      </c>
    </row>
    <row r="327" spans="1:7" x14ac:dyDescent="0.25">
      <c r="A327" s="45" t="s">
        <v>1497</v>
      </c>
      <c r="B327" s="62" t="s">
        <v>130</v>
      </c>
      <c r="C327" s="124">
        <f>SUM(C309:C326)</f>
        <v>49781</v>
      </c>
      <c r="D327" s="125">
        <f>SUM(D309:D326)</f>
        <v>29169</v>
      </c>
      <c r="E327" s="51"/>
      <c r="F327" s="139">
        <f>SUM(F319:F326)</f>
        <v>8.1778188465478796E-2</v>
      </c>
      <c r="G327" s="139">
        <f>SUM(G319:G326)</f>
        <v>4.6624841441256129E-2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19427</v>
      </c>
      <c r="D332" s="176">
        <v>6596</v>
      </c>
      <c r="E332" s="51"/>
      <c r="F332" s="130">
        <f>IF($C$350=0,"",IF(C332="[for completion]","",IF(C332="","",C332/$C$350)))</f>
        <v>0.39024929189851548</v>
      </c>
      <c r="G332" s="130">
        <f>IF($D$350=0,"",IF(D332="[for completion]","",IF(D332="","",D332/$D$350)))</f>
        <v>0.22613048099009223</v>
      </c>
    </row>
    <row r="333" spans="1:7" x14ac:dyDescent="0.25">
      <c r="A333" s="45" t="s">
        <v>1502</v>
      </c>
      <c r="B333" s="170" t="s">
        <v>2378</v>
      </c>
      <c r="C333" s="158">
        <v>11585</v>
      </c>
      <c r="D333" s="176">
        <v>4838</v>
      </c>
      <c r="E333" s="51"/>
      <c r="F333" s="130">
        <f t="shared" ref="F333:F349" si="9">IF($C$350=0,"",IF(C333="[for completion]","",IF(C333="","",C333/$C$350)))</f>
        <v>0.2327193105803419</v>
      </c>
      <c r="G333" s="130">
        <f t="shared" ref="G333:G349" si="10">IF($D$350=0,"",IF(D333="[for completion]","",IF(D333="","",D333/$D$350)))</f>
        <v>0.16586101683293908</v>
      </c>
    </row>
    <row r="334" spans="1:7" x14ac:dyDescent="0.25">
      <c r="A334" s="45" t="s">
        <v>1503</v>
      </c>
      <c r="B334" s="170" t="s">
        <v>2379</v>
      </c>
      <c r="C334" s="158">
        <v>8180</v>
      </c>
      <c r="D334" s="176">
        <v>7726</v>
      </c>
      <c r="E334" s="51"/>
      <c r="F334" s="130">
        <f t="shared" si="9"/>
        <v>0.16431972037524356</v>
      </c>
      <c r="G334" s="130">
        <f t="shared" si="10"/>
        <v>0.26487023895231238</v>
      </c>
    </row>
    <row r="335" spans="1:7" x14ac:dyDescent="0.25">
      <c r="A335" s="45" t="s">
        <v>1504</v>
      </c>
      <c r="B335" s="170" t="s">
        <v>2380</v>
      </c>
      <c r="C335" s="158">
        <v>3593</v>
      </c>
      <c r="D335" s="176">
        <v>5069</v>
      </c>
      <c r="E335" s="51"/>
      <c r="F335" s="130">
        <f t="shared" si="9"/>
        <v>7.2176131455776296E-2</v>
      </c>
      <c r="G335" s="130">
        <f t="shared" si="10"/>
        <v>0.17378038328362302</v>
      </c>
    </row>
    <row r="336" spans="1:7" x14ac:dyDescent="0.25">
      <c r="A336" s="45" t="s">
        <v>1505</v>
      </c>
      <c r="B336" s="170" t="s">
        <v>2381</v>
      </c>
      <c r="C336" s="158">
        <v>934</v>
      </c>
      <c r="D336" s="176">
        <v>1730</v>
      </c>
      <c r="E336" s="51"/>
      <c r="F336" s="130">
        <f t="shared" si="9"/>
        <v>1.8762178341134167E-2</v>
      </c>
      <c r="G336" s="130">
        <f t="shared" si="10"/>
        <v>5.9309540951009633E-2</v>
      </c>
    </row>
    <row r="337" spans="1:7" x14ac:dyDescent="0.25">
      <c r="A337" s="45" t="s">
        <v>1506</v>
      </c>
      <c r="B337" s="170" t="s">
        <v>2382</v>
      </c>
      <c r="C337" s="158">
        <v>134</v>
      </c>
      <c r="D337" s="176">
        <v>213</v>
      </c>
      <c r="E337" s="51"/>
      <c r="F337" s="130">
        <f t="shared" si="9"/>
        <v>2.6917900403768506E-3</v>
      </c>
      <c r="G337" s="130">
        <f t="shared" si="10"/>
        <v>7.302272961020261E-3</v>
      </c>
    </row>
    <row r="338" spans="1:7" x14ac:dyDescent="0.25">
      <c r="A338" s="45" t="s">
        <v>1507</v>
      </c>
      <c r="B338" s="170" t="s">
        <v>2383</v>
      </c>
      <c r="C338" s="158">
        <v>88</v>
      </c>
      <c r="D338" s="176">
        <v>75</v>
      </c>
      <c r="E338" s="51"/>
      <c r="F338" s="130">
        <f t="shared" si="9"/>
        <v>1.767742713083305E-3</v>
      </c>
      <c r="G338" s="130">
        <f t="shared" si="10"/>
        <v>2.5712228735986836E-3</v>
      </c>
    </row>
    <row r="339" spans="1:7" x14ac:dyDescent="0.25">
      <c r="A339" s="45" t="s">
        <v>1508</v>
      </c>
      <c r="B339" s="170" t="s">
        <v>2384</v>
      </c>
      <c r="C339" s="158">
        <v>7</v>
      </c>
      <c r="D339" s="176">
        <v>175</v>
      </c>
      <c r="E339" s="51"/>
      <c r="F339" s="130">
        <f t="shared" si="9"/>
        <v>1.4061589763162652E-4</v>
      </c>
      <c r="G339" s="130">
        <f t="shared" si="10"/>
        <v>5.9995200383969284E-3</v>
      </c>
    </row>
    <row r="340" spans="1:7" x14ac:dyDescent="0.25">
      <c r="A340" s="45" t="s">
        <v>1509</v>
      </c>
      <c r="B340" s="170" t="s">
        <v>2385</v>
      </c>
      <c r="C340" s="158">
        <v>20</v>
      </c>
      <c r="D340" s="176">
        <v>14</v>
      </c>
      <c r="E340" s="51"/>
      <c r="F340" s="130">
        <f t="shared" si="9"/>
        <v>4.0175970751893294E-4</v>
      </c>
      <c r="G340" s="130">
        <f t="shared" si="10"/>
        <v>4.7996160307175426E-4</v>
      </c>
    </row>
    <row r="341" spans="1:7" x14ac:dyDescent="0.25">
      <c r="A341" s="45" t="s">
        <v>1510</v>
      </c>
      <c r="B341" s="170" t="s">
        <v>2386</v>
      </c>
      <c r="C341" s="158">
        <v>1742</v>
      </c>
      <c r="D341" s="176">
        <v>1373</v>
      </c>
      <c r="E341" s="51"/>
      <c r="F341" s="130">
        <f t="shared" si="9"/>
        <v>3.4993270524899055E-2</v>
      </c>
      <c r="G341" s="130">
        <f t="shared" si="10"/>
        <v>4.7070520072679901E-2</v>
      </c>
    </row>
    <row r="342" spans="1:7" x14ac:dyDescent="0.25">
      <c r="A342" s="45" t="s">
        <v>1691</v>
      </c>
      <c r="B342" s="170" t="s">
        <v>2387</v>
      </c>
      <c r="C342" s="158">
        <v>918</v>
      </c>
      <c r="D342" s="176">
        <v>1151</v>
      </c>
      <c r="E342" s="51"/>
      <c r="F342" s="130">
        <f t="shared" si="9"/>
        <v>1.8440770575119021E-2</v>
      </c>
      <c r="G342" s="130">
        <f t="shared" si="10"/>
        <v>3.9459700366827798E-2</v>
      </c>
    </row>
    <row r="343" spans="1:7" x14ac:dyDescent="0.25">
      <c r="A343" s="45" t="s">
        <v>1716</v>
      </c>
      <c r="B343" s="170" t="s">
        <v>2388</v>
      </c>
      <c r="C343" s="158">
        <v>17</v>
      </c>
      <c r="D343" s="176">
        <v>16</v>
      </c>
      <c r="E343" s="51"/>
      <c r="F343" s="130">
        <f t="shared" si="9"/>
        <v>3.4149575139109299E-4</v>
      </c>
      <c r="G343" s="130">
        <f>IF($D$350=0,"",IF(D343="[for completion]","",IF(D343="","",D343/$D$350)))</f>
        <v>5.4852754636771912E-4</v>
      </c>
    </row>
    <row r="344" spans="1:7" x14ac:dyDescent="0.25">
      <c r="A344" s="45" t="s">
        <v>1717</v>
      </c>
      <c r="B344" s="170" t="s">
        <v>2389</v>
      </c>
      <c r="C344" s="158">
        <v>4</v>
      </c>
      <c r="D344" s="176">
        <v>0</v>
      </c>
      <c r="E344" s="51"/>
      <c r="F344" s="130">
        <f t="shared" si="9"/>
        <v>8.0351941503786585E-5</v>
      </c>
      <c r="G344" s="130">
        <f t="shared" si="10"/>
        <v>0</v>
      </c>
    </row>
    <row r="345" spans="1:7" x14ac:dyDescent="0.25">
      <c r="A345" s="45" t="s">
        <v>1718</v>
      </c>
      <c r="B345" s="170" t="s">
        <v>2390</v>
      </c>
      <c r="C345" s="158">
        <v>2708</v>
      </c>
      <c r="D345" s="176">
        <v>0</v>
      </c>
      <c r="E345" s="51"/>
      <c r="F345" s="130">
        <f t="shared" si="9"/>
        <v>5.4398264398063521E-2</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424</v>
      </c>
      <c r="D349" s="176">
        <v>193</v>
      </c>
      <c r="E349" s="51"/>
      <c r="F349" s="130">
        <f t="shared" si="9"/>
        <v>8.5173057994013777E-3</v>
      </c>
      <c r="G349" s="130">
        <f t="shared" si="10"/>
        <v>6.6166135280606121E-3</v>
      </c>
    </row>
    <row r="350" spans="1:7" x14ac:dyDescent="0.25">
      <c r="A350" s="45" t="s">
        <v>1723</v>
      </c>
      <c r="B350" s="62" t="s">
        <v>130</v>
      </c>
      <c r="C350" s="124">
        <f>SUM(C332:C349)</f>
        <v>49781</v>
      </c>
      <c r="D350" s="125">
        <f>SUM(D332:D349)</f>
        <v>29169</v>
      </c>
      <c r="E350" s="51"/>
      <c r="F350" s="139">
        <f>SUM(F332:F349)</f>
        <v>1</v>
      </c>
      <c r="G350" s="139">
        <f>SUM(G332:G349)</f>
        <v>0.99999999999999989</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1720</v>
      </c>
      <c r="D354" s="176">
        <v>685</v>
      </c>
      <c r="E354" s="51"/>
      <c r="F354" s="130">
        <f>IF($C$367=0,"",IF(C354="[for completion]","",IF(C354="","",C354/$C$367)))</f>
        <v>3.6538216425202871E-2</v>
      </c>
      <c r="G354" s="130">
        <f>IF($D$367=0,"",IF(D354="[for completion]","",IF(D354="","",D354/$D$367)))</f>
        <v>2.3483835578867976E-2</v>
      </c>
    </row>
    <row r="355" spans="1:7" x14ac:dyDescent="0.25">
      <c r="A355" s="45" t="s">
        <v>1513</v>
      </c>
      <c r="B355" s="62" t="s">
        <v>1213</v>
      </c>
      <c r="C355" s="158">
        <v>2179</v>
      </c>
      <c r="D355" s="176">
        <v>1007</v>
      </c>
      <c r="E355" s="51"/>
      <c r="F355" s="130">
        <f t="shared" ref="F355:F366" si="11">IF($C$367=0,"",IF(C355="[for completion]","",IF(C355="","",C355/$C$367)))</f>
        <v>4.6288821854951777E-2</v>
      </c>
      <c r="G355" s="130">
        <f t="shared" ref="G355:G366" si="12">IF($D$367=0,"",IF(D355="[for completion]","",IF(D355="","",D355/$D$367)))</f>
        <v>3.4522952449518321E-2</v>
      </c>
    </row>
    <row r="356" spans="1:7" x14ac:dyDescent="0.25">
      <c r="A356" s="45" t="s">
        <v>1514</v>
      </c>
      <c r="B356" s="62" t="s">
        <v>1894</v>
      </c>
      <c r="C356" s="158">
        <v>6854</v>
      </c>
      <c r="D356" s="176">
        <v>6458</v>
      </c>
      <c r="E356" s="51"/>
      <c r="F356" s="130">
        <f t="shared" si="11"/>
        <v>0.14560054382461657</v>
      </c>
      <c r="G356" s="130">
        <f t="shared" si="12"/>
        <v>0.22139943090267064</v>
      </c>
    </row>
    <row r="357" spans="1:7" x14ac:dyDescent="0.25">
      <c r="A357" s="45" t="s">
        <v>1515</v>
      </c>
      <c r="B357" s="62" t="s">
        <v>1214</v>
      </c>
      <c r="C357" s="158">
        <v>6775</v>
      </c>
      <c r="D357" s="176">
        <v>3022</v>
      </c>
      <c r="E357" s="51"/>
      <c r="F357" s="130">
        <f t="shared" si="11"/>
        <v>0.14392233504694735</v>
      </c>
      <c r="G357" s="130">
        <f t="shared" si="12"/>
        <v>0.10360314032020296</v>
      </c>
    </row>
    <row r="358" spans="1:7" x14ac:dyDescent="0.25">
      <c r="A358" s="45" t="s">
        <v>1516</v>
      </c>
      <c r="B358" s="62" t="s">
        <v>1215</v>
      </c>
      <c r="C358" s="158">
        <v>5143</v>
      </c>
      <c r="D358" s="176">
        <v>3131</v>
      </c>
      <c r="E358" s="51"/>
      <c r="F358" s="130">
        <f t="shared" si="11"/>
        <v>0.10925351574117347</v>
      </c>
      <c r="G358" s="130">
        <f t="shared" si="12"/>
        <v>0.10733998422983304</v>
      </c>
    </row>
    <row r="359" spans="1:7" x14ac:dyDescent="0.25">
      <c r="A359" s="45" t="s">
        <v>1517</v>
      </c>
      <c r="B359" s="62" t="s">
        <v>1216</v>
      </c>
      <c r="C359" s="158">
        <v>2950</v>
      </c>
      <c r="D359" s="176">
        <v>5964</v>
      </c>
      <c r="E359" s="51"/>
      <c r="F359" s="130">
        <f t="shared" si="11"/>
        <v>6.2667289799039808E-2</v>
      </c>
      <c r="G359" s="130">
        <f t="shared" si="12"/>
        <v>0.20446364290856731</v>
      </c>
    </row>
    <row r="360" spans="1:7" x14ac:dyDescent="0.25">
      <c r="A360" s="45" t="s">
        <v>1607</v>
      </c>
      <c r="B360" s="62" t="s">
        <v>1217</v>
      </c>
      <c r="C360" s="158">
        <v>1246</v>
      </c>
      <c r="D360" s="176">
        <v>1156</v>
      </c>
      <c r="E360" s="51"/>
      <c r="F360" s="130">
        <f t="shared" si="11"/>
        <v>2.6468963759187662E-2</v>
      </c>
      <c r="G360" s="130">
        <f t="shared" si="12"/>
        <v>3.9631115225067709E-2</v>
      </c>
    </row>
    <row r="361" spans="1:7" x14ac:dyDescent="0.25">
      <c r="A361" s="45" t="s">
        <v>1608</v>
      </c>
      <c r="B361" s="62" t="s">
        <v>1218</v>
      </c>
      <c r="C361" s="158">
        <v>1112</v>
      </c>
      <c r="D361" s="176">
        <v>559</v>
      </c>
      <c r="E361" s="51"/>
      <c r="F361" s="130">
        <f t="shared" si="11"/>
        <v>2.3622381781875344E-2</v>
      </c>
      <c r="G361" s="130">
        <f t="shared" si="12"/>
        <v>1.9164181151222186E-2</v>
      </c>
    </row>
    <row r="362" spans="1:7" x14ac:dyDescent="0.25">
      <c r="A362" s="45" t="s">
        <v>1729</v>
      </c>
      <c r="B362" s="62" t="s">
        <v>2269</v>
      </c>
      <c r="C362" s="124">
        <v>3311</v>
      </c>
      <c r="D362" s="45">
        <v>1574</v>
      </c>
      <c r="E362" s="51"/>
      <c r="F362" s="130">
        <f t="shared" si="11"/>
        <v>7.0336066618515533E-2</v>
      </c>
      <c r="G362" s="130">
        <f t="shared" si="12"/>
        <v>5.3961397373924372E-2</v>
      </c>
    </row>
    <row r="363" spans="1:7" x14ac:dyDescent="0.25">
      <c r="A363" s="45" t="s">
        <v>1730</v>
      </c>
      <c r="B363" s="45" t="s">
        <v>2272</v>
      </c>
      <c r="C363" s="124">
        <v>3144</v>
      </c>
      <c r="D363" s="45">
        <v>1461</v>
      </c>
      <c r="F363" s="130">
        <f t="shared" si="11"/>
        <v>6.6788460721417336E-2</v>
      </c>
      <c r="G363" s="130">
        <f t="shared" si="12"/>
        <v>5.0087421577702358E-2</v>
      </c>
    </row>
    <row r="364" spans="1:7" x14ac:dyDescent="0.25">
      <c r="A364" s="45" t="s">
        <v>1731</v>
      </c>
      <c r="B364" s="45" t="s">
        <v>2270</v>
      </c>
      <c r="C364" s="124">
        <v>11119</v>
      </c>
      <c r="D364" s="45">
        <v>3696</v>
      </c>
      <c r="F364" s="130">
        <f t="shared" si="11"/>
        <v>0.23620257466966904</v>
      </c>
      <c r="G364" s="130">
        <f t="shared" si="12"/>
        <v>0.12670986321094313</v>
      </c>
    </row>
    <row r="365" spans="1:7" x14ac:dyDescent="0.25">
      <c r="A365" s="45" t="s">
        <v>2293</v>
      </c>
      <c r="B365" s="62" t="s">
        <v>2271</v>
      </c>
      <c r="C365" s="124">
        <v>1521</v>
      </c>
      <c r="D365" s="45">
        <v>456</v>
      </c>
      <c r="E365" s="51"/>
      <c r="F365" s="130">
        <f t="shared" si="11"/>
        <v>3.2310829757403237E-2</v>
      </c>
      <c r="G365" s="130">
        <f t="shared" si="12"/>
        <v>1.5633035071479996E-2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47074</v>
      </c>
      <c r="D367" s="125">
        <f>SUM(D354:D366)</f>
        <v>29169</v>
      </c>
      <c r="E367" s="51"/>
      <c r="F367" s="121">
        <f>SUM(F354:F366)</f>
        <v>1</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10419</v>
      </c>
      <c r="D379" s="176">
        <v>4806</v>
      </c>
      <c r="E379" s="51"/>
      <c r="F379" s="130">
        <f>IF($C$386=0,"",IF(C379="[for completion]","",IF(C379="","",C379/$C$386)))</f>
        <v>0.2213417743031951</v>
      </c>
      <c r="G379" s="130">
        <f>IF($D$386=0,"",IF(D379="[for completion]","",IF(D379="","",D379/$D$386)))</f>
        <v>0.16476396174020363</v>
      </c>
    </row>
    <row r="380" spans="1:7" x14ac:dyDescent="0.25">
      <c r="A380" s="45" t="s">
        <v>1610</v>
      </c>
      <c r="B380" s="144" t="s">
        <v>1602</v>
      </c>
      <c r="C380" s="158">
        <v>5498</v>
      </c>
      <c r="D380" s="176">
        <v>2727</v>
      </c>
      <c r="E380" s="51"/>
      <c r="F380" s="130">
        <f>IF($C$386=0,"",IF(C380="[for completion]","",IF(C380="","",C380/$C$386)))</f>
        <v>0.11679979605710401</v>
      </c>
      <c r="G380" s="130">
        <f t="shared" ref="G380:G385" si="15">IF($D$386=0,"",IF(D380="[for completion]","",IF(D380="","",D380/$D$386)))</f>
        <v>9.3489663684048138E-2</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2925</v>
      </c>
      <c r="D382" s="176">
        <v>1608</v>
      </c>
      <c r="E382" s="51"/>
      <c r="F382" s="130">
        <f t="shared" si="16"/>
        <v>6.2138851121685927E-2</v>
      </c>
      <c r="G382" s="130">
        <f t="shared" si="15"/>
        <v>5.5127018409955778E-2</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28230</v>
      </c>
      <c r="D385" s="176">
        <v>20028</v>
      </c>
      <c r="E385" s="51"/>
      <c r="F385" s="130">
        <f t="shared" si="16"/>
        <v>0.59971957851801494</v>
      </c>
      <c r="G385" s="130">
        <f t="shared" si="15"/>
        <v>0.6866193561657925</v>
      </c>
    </row>
    <row r="386" spans="1:7" x14ac:dyDescent="0.25">
      <c r="A386" s="45" t="s">
        <v>1728</v>
      </c>
      <c r="B386" s="62" t="s">
        <v>130</v>
      </c>
      <c r="C386" s="124">
        <f>SUM(C379:C385)</f>
        <v>47072</v>
      </c>
      <c r="D386" s="125">
        <f>SUM(D379:D385)</f>
        <v>29169</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7129</v>
      </c>
      <c r="D389" s="176">
        <v>2080</v>
      </c>
      <c r="E389" s="51"/>
      <c r="F389" s="130">
        <f>IF($C$393=0,"",IF(C389="[for completion]","",IF(C389="","",C389/$C$393)))</f>
        <v>0.1514488443235894</v>
      </c>
      <c r="G389" s="130">
        <f>IF($D$393=0,"",IF(D389="[for completion]","",IF(D389="","",D389/$D$393)))</f>
        <v>7.1308581027803492E-2</v>
      </c>
    </row>
    <row r="390" spans="1:7" x14ac:dyDescent="0.25">
      <c r="A390" s="45" t="s">
        <v>1710</v>
      </c>
      <c r="B390" s="144" t="s">
        <v>1796</v>
      </c>
      <c r="C390" s="158">
        <v>39346</v>
      </c>
      <c r="D390" s="176">
        <v>27005</v>
      </c>
      <c r="E390" s="51"/>
      <c r="F390" s="130">
        <f>IF($C$393=0,"",IF(C390="[for completion]","",IF(C390="","",C390/$C$393)))</f>
        <v>0.83586845683208699</v>
      </c>
      <c r="G390" s="130">
        <f>IF($D$393=0,"",IF(D390="[for completion]","",IF(D390="","",D390/$D$393)))</f>
        <v>0.92581164935376603</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597</v>
      </c>
      <c r="D392" s="176">
        <v>84</v>
      </c>
      <c r="E392" s="51"/>
      <c r="F392" s="130">
        <f>IF($C$393=0,"",IF(C392="[for completion]","",IF(C392="","",C392/$C$393)))</f>
        <v>1.2682698844323589E-2</v>
      </c>
      <c r="G392" s="130">
        <f>IF($D$393=0,"",IF(D392="[for completion]","",IF(D392="","",D392/$D$393)))</f>
        <v>2.8797696184305254E-3</v>
      </c>
    </row>
    <row r="393" spans="1:7" x14ac:dyDescent="0.25">
      <c r="A393" s="45" t="s">
        <v>1713</v>
      </c>
      <c r="B393" s="62" t="s">
        <v>130</v>
      </c>
      <c r="C393" s="124">
        <f>SUM(C389:C392)</f>
        <v>47072</v>
      </c>
      <c r="D393" s="125">
        <f>SUM(D389:D392)</f>
        <v>29169</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8906.3649999999998</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111.2</v>
      </c>
      <c r="D449" s="158">
        <v>155</v>
      </c>
      <c r="E449" s="59"/>
      <c r="F449" s="130">
        <f>IF($C$473=0,"",IF(C449="[for completion]","",IF(C449="","",C449/$C$473)))</f>
        <v>1.5844518537516745E-2</v>
      </c>
      <c r="G449" s="130">
        <f>IF($D$473=0,"",IF(D449="[for completion]","",IF(D449="","",D449/$D$473)))</f>
        <v>0.1967005076142132</v>
      </c>
    </row>
    <row r="450" spans="1:7" x14ac:dyDescent="0.25">
      <c r="A450" s="45" t="s">
        <v>1522</v>
      </c>
      <c r="B450" s="170" t="s">
        <v>2357</v>
      </c>
      <c r="C450" s="158">
        <v>428.2</v>
      </c>
      <c r="D450" s="158">
        <v>206</v>
      </c>
      <c r="E450" s="59"/>
      <c r="F450" s="130">
        <f t="shared" ref="F450:F472" si="18">IF($C$473=0,"",IF(C450="[for completion]","",IF(C450="","",C450/$C$473)))</f>
        <v>6.1012795303639115E-2</v>
      </c>
      <c r="G450" s="130">
        <f t="shared" ref="G450:G472" si="19">IF($D$473=0,"",IF(D450="[for completion]","",IF(D450="","",D450/$D$473)))</f>
        <v>0.26142131979695432</v>
      </c>
    </row>
    <row r="451" spans="1:7" x14ac:dyDescent="0.25">
      <c r="A451" s="45" t="s">
        <v>1523</v>
      </c>
      <c r="B451" s="170" t="s">
        <v>2358</v>
      </c>
      <c r="C451" s="158">
        <v>2097</v>
      </c>
      <c r="D451" s="158">
        <v>301</v>
      </c>
      <c r="E451" s="59"/>
      <c r="F451" s="130">
        <f t="shared" si="18"/>
        <v>0.29879456270838683</v>
      </c>
      <c r="G451" s="130">
        <f t="shared" si="19"/>
        <v>0.38197969543147209</v>
      </c>
    </row>
    <row r="452" spans="1:7" x14ac:dyDescent="0.25">
      <c r="A452" s="45" t="s">
        <v>1524</v>
      </c>
      <c r="B452" s="170" t="s">
        <v>2359</v>
      </c>
      <c r="C452" s="158">
        <v>1728.5</v>
      </c>
      <c r="D452" s="158">
        <v>86</v>
      </c>
      <c r="E452" s="59"/>
      <c r="F452" s="130">
        <f t="shared" si="18"/>
        <v>0.24628822205123824</v>
      </c>
      <c r="G452" s="130">
        <f t="shared" si="19"/>
        <v>0.10913705583756345</v>
      </c>
    </row>
    <row r="453" spans="1:7" x14ac:dyDescent="0.25">
      <c r="A453" s="45" t="s">
        <v>1525</v>
      </c>
      <c r="B453" s="170" t="s">
        <v>2360</v>
      </c>
      <c r="C453" s="158">
        <v>1239.4000000000001</v>
      </c>
      <c r="D453" s="158">
        <v>25</v>
      </c>
      <c r="E453" s="59"/>
      <c r="F453" s="130">
        <f t="shared" si="18"/>
        <v>0.17659798808811381</v>
      </c>
      <c r="G453" s="130">
        <f t="shared" si="19"/>
        <v>3.1725888324873094E-2</v>
      </c>
    </row>
    <row r="454" spans="1:7" x14ac:dyDescent="0.25">
      <c r="A454" s="45" t="s">
        <v>1526</v>
      </c>
      <c r="B454" s="170" t="s">
        <v>2361</v>
      </c>
      <c r="C454" s="158">
        <v>1413.9</v>
      </c>
      <c r="D454" s="158">
        <v>15</v>
      </c>
      <c r="E454" s="59"/>
      <c r="F454" s="130">
        <f t="shared" si="18"/>
        <v>0.20146191331110547</v>
      </c>
      <c r="G454" s="130">
        <f t="shared" si="19"/>
        <v>1.9035532994923859E-2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7018.1999999999989</v>
      </c>
      <c r="D473" s="45">
        <f>SUM(D449:D472)</f>
        <v>788</v>
      </c>
      <c r="E473" s="115"/>
      <c r="F473" s="139">
        <f>SUM(F449:F472)</f>
        <v>1.0000000000000002</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0.36</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6337.62</v>
      </c>
      <c r="D500" s="176"/>
      <c r="E500" s="45"/>
      <c r="F500" s="130">
        <f>IF($C$508=0,"",IF(C500="[for completion]","",IF(C500="","",C500/$C$508)))</f>
        <v>0.90302384365266397</v>
      </c>
      <c r="G500" s="130" t="str">
        <f>IF($D$508=0,"",IF(D500="[for completion]","",IF(D500="","",D500/$D$508)))</f>
        <v/>
      </c>
    </row>
    <row r="501" spans="1:7" x14ac:dyDescent="0.25">
      <c r="A501" s="45" t="s">
        <v>1546</v>
      </c>
      <c r="B501" s="45" t="s">
        <v>678</v>
      </c>
      <c r="C501" s="158">
        <v>347.26</v>
      </c>
      <c r="D501" s="176"/>
      <c r="E501" s="45"/>
      <c r="F501" s="130">
        <f t="shared" ref="F501:F507" si="22">IF($C$508=0,"",IF(C501="[for completion]","",IF(C501="","",C501/$C$508)))</f>
        <v>4.9479782622944279E-2</v>
      </c>
      <c r="G501" s="130" t="str">
        <f t="shared" ref="G501:G507" si="23">IF($D$508=0,"",IF(D501="[for completion]","",IF(D501="","",D501/$D$508)))</f>
        <v/>
      </c>
    </row>
    <row r="502" spans="1:7" x14ac:dyDescent="0.25">
      <c r="A502" s="45" t="s">
        <v>1547</v>
      </c>
      <c r="B502" s="45" t="s">
        <v>680</v>
      </c>
      <c r="C502" s="158">
        <v>202.71</v>
      </c>
      <c r="D502" s="176"/>
      <c r="E502" s="45"/>
      <c r="F502" s="130">
        <f t="shared" si="22"/>
        <v>2.8883392085172592E-2</v>
      </c>
      <c r="G502" s="130" t="str">
        <f t="shared" si="23"/>
        <v/>
      </c>
    </row>
    <row r="503" spans="1:7" x14ac:dyDescent="0.25">
      <c r="A503" s="45" t="s">
        <v>1548</v>
      </c>
      <c r="B503" s="45" t="s">
        <v>682</v>
      </c>
      <c r="C503" s="158">
        <v>65.31</v>
      </c>
      <c r="D503" s="176"/>
      <c r="E503" s="45"/>
      <c r="F503" s="130">
        <f t="shared" si="22"/>
        <v>9.3057783882522921E-3</v>
      </c>
      <c r="G503" s="130" t="str">
        <f t="shared" si="23"/>
        <v/>
      </c>
    </row>
    <row r="504" spans="1:7" x14ac:dyDescent="0.25">
      <c r="A504" s="45" t="s">
        <v>1549</v>
      </c>
      <c r="B504" s="45" t="s">
        <v>684</v>
      </c>
      <c r="C504" s="158">
        <v>20.82</v>
      </c>
      <c r="D504" s="176"/>
      <c r="E504" s="45"/>
      <c r="F504" s="130">
        <f t="shared" si="22"/>
        <v>2.9665641715420719E-3</v>
      </c>
      <c r="G504" s="130" t="str">
        <f t="shared" si="23"/>
        <v/>
      </c>
    </row>
    <row r="505" spans="1:7" x14ac:dyDescent="0.25">
      <c r="A505" s="45" t="s">
        <v>1550</v>
      </c>
      <c r="B505" s="45" t="s">
        <v>686</v>
      </c>
      <c r="C505" s="158">
        <v>8.85</v>
      </c>
      <c r="D505" s="176"/>
      <c r="E505" s="45"/>
      <c r="F505" s="130">
        <f t="shared" si="22"/>
        <v>1.2610035023125521E-3</v>
      </c>
      <c r="G505" s="130" t="str">
        <f t="shared" si="23"/>
        <v/>
      </c>
    </row>
    <row r="506" spans="1:7" x14ac:dyDescent="0.25">
      <c r="A506" s="45" t="s">
        <v>1551</v>
      </c>
      <c r="B506" s="45" t="s">
        <v>688</v>
      </c>
      <c r="C506" s="158">
        <v>8.15</v>
      </c>
      <c r="D506" s="176"/>
      <c r="E506" s="45"/>
      <c r="F506" s="130">
        <f t="shared" si="22"/>
        <v>1.1612631122991299E-3</v>
      </c>
      <c r="G506" s="130" t="str">
        <f t="shared" si="23"/>
        <v/>
      </c>
    </row>
    <row r="507" spans="1:7" x14ac:dyDescent="0.25">
      <c r="A507" s="45" t="s">
        <v>1552</v>
      </c>
      <c r="B507" s="45" t="s">
        <v>690</v>
      </c>
      <c r="C507" s="158">
        <v>27.5</v>
      </c>
      <c r="D507" s="169"/>
      <c r="E507" s="45"/>
      <c r="F507" s="130">
        <f t="shared" si="22"/>
        <v>3.9183724648130152E-3</v>
      </c>
      <c r="G507" s="130" t="str">
        <f t="shared" si="23"/>
        <v/>
      </c>
    </row>
    <row r="508" spans="1:7" x14ac:dyDescent="0.25">
      <c r="A508" s="45" t="s">
        <v>1553</v>
      </c>
      <c r="B508" s="71" t="s">
        <v>130</v>
      </c>
      <c r="C508" s="124">
        <f>SUM(C500:C507)</f>
        <v>7018.22</v>
      </c>
      <c r="D508" s="69">
        <f>SUM(D500:D507)</f>
        <v>0</v>
      </c>
      <c r="E508" s="45"/>
      <c r="F508" s="121">
        <f>SUM(F500:F507)</f>
        <v>0.99999999999999978</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0.453402072180698</v>
      </c>
      <c r="D519" s="175"/>
      <c r="E519" s="45"/>
      <c r="F519" s="45"/>
      <c r="G519" s="45"/>
    </row>
    <row r="520" spans="1:7" x14ac:dyDescent="0.25">
      <c r="A520" s="45" t="s">
        <v>1626</v>
      </c>
      <c r="B520" s="62" t="s">
        <v>762</v>
      </c>
      <c r="C520" s="175">
        <v>0.19619047376690671</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3.9174448208769202E-3</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0.17964237216775156</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0.16659483052226384</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2.5280654150300466E-4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2875</v>
      </c>
      <c r="D547" s="155">
        <v>421</v>
      </c>
      <c r="E547" s="51"/>
      <c r="F547" s="130">
        <f>IF($C$565=0,"",IF(C547="[for completion]","",IF(C547="","",C547/$C$565)))</f>
        <v>0.231220846067235</v>
      </c>
      <c r="G547" s="130">
        <f>IF($D$565=0,"",IF(D547="[for completion]","",IF(D547="","",D547/$D$565)))</f>
        <v>9.6426935409986259E-2</v>
      </c>
    </row>
    <row r="548" spans="1:7" x14ac:dyDescent="0.25">
      <c r="A548" s="45" t="s">
        <v>1694</v>
      </c>
      <c r="B548" s="170" t="s">
        <v>2364</v>
      </c>
      <c r="C548" s="155">
        <v>4143</v>
      </c>
      <c r="D548" s="155">
        <v>1216</v>
      </c>
      <c r="E548" s="51"/>
      <c r="F548" s="130">
        <f t="shared" ref="F548:F564" si="24">IF($C$565=0,"",IF(C548="[for completion]","",IF(C548="","",C548/$C$565)))</f>
        <v>0.33319929226314943</v>
      </c>
      <c r="G548" s="130">
        <f t="shared" ref="G548:G564" si="25">IF($D$565=0,"",IF(D548="[for completion]","",IF(D548="","",D548/$D$565)))</f>
        <v>0.27851580393953274</v>
      </c>
    </row>
    <row r="549" spans="1:7" x14ac:dyDescent="0.25">
      <c r="A549" s="45" t="s">
        <v>1695</v>
      </c>
      <c r="B549" s="170" t="s">
        <v>2365</v>
      </c>
      <c r="C549" s="155">
        <v>0</v>
      </c>
      <c r="D549" s="155">
        <v>0</v>
      </c>
      <c r="E549" s="51"/>
      <c r="F549" s="130">
        <f t="shared" si="24"/>
        <v>0</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0</v>
      </c>
      <c r="E553" s="51"/>
      <c r="F553" s="130">
        <f t="shared" si="24"/>
        <v>0</v>
      </c>
      <c r="G553" s="130">
        <f t="shared" si="25"/>
        <v>0</v>
      </c>
    </row>
    <row r="554" spans="1:7" x14ac:dyDescent="0.25">
      <c r="A554" s="45" t="s">
        <v>1813</v>
      </c>
      <c r="B554" s="173" t="s">
        <v>2370</v>
      </c>
      <c r="C554" s="155">
        <v>7</v>
      </c>
      <c r="D554" s="155">
        <v>175</v>
      </c>
      <c r="E554" s="51"/>
      <c r="F554" s="130">
        <f t="shared" si="24"/>
        <v>5.6297249477239831E-4</v>
      </c>
      <c r="G554" s="130">
        <f t="shared" si="25"/>
        <v>4.0082455336692628E-2</v>
      </c>
    </row>
    <row r="555" spans="1:7" x14ac:dyDescent="0.25">
      <c r="A555" s="45" t="s">
        <v>1814</v>
      </c>
      <c r="B555" s="378" t="s">
        <v>2371</v>
      </c>
      <c r="C555" s="155">
        <v>20</v>
      </c>
      <c r="D555" s="155">
        <v>14</v>
      </c>
      <c r="E555" s="51"/>
      <c r="F555" s="130">
        <f t="shared" si="24"/>
        <v>1.6084928422068522E-3</v>
      </c>
      <c r="G555" s="130">
        <f t="shared" si="25"/>
        <v>3.2065964269354101E-3</v>
      </c>
    </row>
    <row r="556" spans="1:7" x14ac:dyDescent="0.25">
      <c r="A556" s="45" t="s">
        <v>1815</v>
      </c>
      <c r="B556" s="378" t="s">
        <v>2372</v>
      </c>
      <c r="C556" s="155">
        <v>1742</v>
      </c>
      <c r="D556" s="155">
        <v>1373</v>
      </c>
      <c r="E556" s="51"/>
      <c r="F556" s="130">
        <f t="shared" si="24"/>
        <v>0.14009972655621683</v>
      </c>
      <c r="G556" s="130">
        <f t="shared" si="25"/>
        <v>0.31447549244159412</v>
      </c>
    </row>
    <row r="557" spans="1:7" x14ac:dyDescent="0.25">
      <c r="A557" s="45" t="s">
        <v>1816</v>
      </c>
      <c r="B557" s="378" t="s">
        <v>2373</v>
      </c>
      <c r="C557" s="155">
        <v>918</v>
      </c>
      <c r="D557" s="155">
        <v>1151</v>
      </c>
      <c r="E557" s="51"/>
      <c r="F557" s="130">
        <f t="shared" si="24"/>
        <v>7.3829821457294512E-2</v>
      </c>
      <c r="G557" s="130">
        <f t="shared" si="25"/>
        <v>0.2636280348144755</v>
      </c>
    </row>
    <row r="558" spans="1:7" x14ac:dyDescent="0.25">
      <c r="A558" s="45" t="s">
        <v>1817</v>
      </c>
      <c r="B558" s="378" t="s">
        <v>2374</v>
      </c>
      <c r="C558" s="155">
        <v>17</v>
      </c>
      <c r="D558" s="155">
        <v>16</v>
      </c>
      <c r="E558" s="51"/>
      <c r="F558" s="130">
        <f t="shared" si="24"/>
        <v>1.3672189158758243E-3</v>
      </c>
      <c r="G558" s="130">
        <f t="shared" si="25"/>
        <v>3.6646816307833257E-3</v>
      </c>
    </row>
    <row r="559" spans="1:7" x14ac:dyDescent="0.25">
      <c r="A559" s="45" t="s">
        <v>1818</v>
      </c>
      <c r="B559" s="378" t="s">
        <v>2375</v>
      </c>
      <c r="C559" s="155">
        <v>4</v>
      </c>
      <c r="D559" s="155">
        <v>0</v>
      </c>
      <c r="E559" s="51"/>
      <c r="F559" s="130">
        <f t="shared" si="24"/>
        <v>3.2169856844137045E-4</v>
      </c>
      <c r="G559" s="130">
        <f t="shared" si="25"/>
        <v>0</v>
      </c>
    </row>
    <row r="560" spans="1:7" x14ac:dyDescent="0.25">
      <c r="A560" s="45" t="s">
        <v>1819</v>
      </c>
      <c r="B560" s="378" t="s">
        <v>2376</v>
      </c>
      <c r="C560" s="155">
        <v>2708</v>
      </c>
      <c r="D560" s="155">
        <v>0</v>
      </c>
      <c r="E560" s="51"/>
      <c r="F560" s="130">
        <f t="shared" si="24"/>
        <v>0.2177899308348078</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0</v>
      </c>
      <c r="D564" s="155">
        <v>0</v>
      </c>
      <c r="E564" s="51"/>
      <c r="F564" s="130">
        <f t="shared" si="24"/>
        <v>0</v>
      </c>
      <c r="G564" s="130">
        <f t="shared" si="25"/>
        <v>0</v>
      </c>
    </row>
    <row r="565" spans="1:7" x14ac:dyDescent="0.25">
      <c r="A565" s="45" t="s">
        <v>1824</v>
      </c>
      <c r="B565" s="62" t="s">
        <v>130</v>
      </c>
      <c r="C565" s="124">
        <f>SUM(C547:C564)</f>
        <v>12434</v>
      </c>
      <c r="D565" s="125">
        <f>SUM(D547:D564)</f>
        <v>4366</v>
      </c>
      <c r="E565" s="51"/>
      <c r="F565" s="121">
        <f>SUM(F547:F564)</f>
        <v>1</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2875</v>
      </c>
      <c r="D570" s="176">
        <v>421</v>
      </c>
      <c r="E570" s="51"/>
      <c r="F570" s="130">
        <f>IF($C$588=0,"",IF(C570="[for completion]","",IF(C570="","",C570/$C$588)))</f>
        <v>0.231220846067235</v>
      </c>
      <c r="G570" s="130">
        <f>IF($D$588=0,"",IF(D570="[for completion]","",IF(D570="","",D570/$D$588)))</f>
        <v>9.6426935409986259E-2</v>
      </c>
    </row>
    <row r="571" spans="1:7" x14ac:dyDescent="0.25">
      <c r="A571" s="45" t="s">
        <v>1826</v>
      </c>
      <c r="B571" s="170" t="s">
        <v>2378</v>
      </c>
      <c r="C571" s="158">
        <v>4143</v>
      </c>
      <c r="D571" s="176">
        <v>1216</v>
      </c>
      <c r="E571" s="51"/>
      <c r="F571" s="130">
        <f t="shared" ref="F571:F587" si="26">IF($C$588=0,"",IF(C571="[for completion]","",IF(C571="","",C571/$C$588)))</f>
        <v>0.33319929226314943</v>
      </c>
      <c r="G571" s="130">
        <f t="shared" ref="G571:G587" si="27">IF($D$588=0,"",IF(D571="[for completion]","",IF(D571="","",D571/$D$588)))</f>
        <v>0.27851580393953274</v>
      </c>
    </row>
    <row r="572" spans="1:7" x14ac:dyDescent="0.25">
      <c r="A572" s="45" t="s">
        <v>1827</v>
      </c>
      <c r="B572" s="170" t="s">
        <v>2379</v>
      </c>
      <c r="C572" s="158">
        <v>0</v>
      </c>
      <c r="D572" s="176">
        <v>0</v>
      </c>
      <c r="E572" s="51"/>
      <c r="F572" s="130">
        <f t="shared" si="26"/>
        <v>0</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0</v>
      </c>
      <c r="E576" s="51"/>
      <c r="F576" s="130">
        <f t="shared" si="26"/>
        <v>0</v>
      </c>
      <c r="G576" s="130">
        <f t="shared" si="27"/>
        <v>0</v>
      </c>
    </row>
    <row r="577" spans="1:7" x14ac:dyDescent="0.25">
      <c r="A577" s="45" t="s">
        <v>1832</v>
      </c>
      <c r="B577" s="170" t="s">
        <v>2384</v>
      </c>
      <c r="C577" s="158">
        <v>7</v>
      </c>
      <c r="D577" s="176">
        <v>175</v>
      </c>
      <c r="E577" s="51"/>
      <c r="F577" s="130">
        <f t="shared" si="26"/>
        <v>5.6297249477239831E-4</v>
      </c>
      <c r="G577" s="130">
        <f t="shared" si="27"/>
        <v>4.0082455336692628E-2</v>
      </c>
    </row>
    <row r="578" spans="1:7" x14ac:dyDescent="0.25">
      <c r="A578" s="45" t="s">
        <v>1833</v>
      </c>
      <c r="B578" s="170" t="s">
        <v>2385</v>
      </c>
      <c r="C578" s="158">
        <v>20</v>
      </c>
      <c r="D578" s="176">
        <v>14</v>
      </c>
      <c r="E578" s="51"/>
      <c r="F578" s="130">
        <f t="shared" si="26"/>
        <v>1.6084928422068522E-3</v>
      </c>
      <c r="G578" s="130">
        <f t="shared" si="27"/>
        <v>3.2065964269354101E-3</v>
      </c>
    </row>
    <row r="579" spans="1:7" x14ac:dyDescent="0.25">
      <c r="A579" s="45" t="s">
        <v>1834</v>
      </c>
      <c r="B579" s="170" t="s">
        <v>2386</v>
      </c>
      <c r="C579" s="158">
        <v>1742</v>
      </c>
      <c r="D579" s="176">
        <v>1373</v>
      </c>
      <c r="E579" s="51"/>
      <c r="F579" s="130">
        <f t="shared" si="26"/>
        <v>0.14009972655621683</v>
      </c>
      <c r="G579" s="130">
        <f t="shared" si="27"/>
        <v>0.31447549244159412</v>
      </c>
    </row>
    <row r="580" spans="1:7" x14ac:dyDescent="0.25">
      <c r="A580" s="45" t="s">
        <v>1835</v>
      </c>
      <c r="B580" s="170" t="s">
        <v>2387</v>
      </c>
      <c r="C580" s="158">
        <v>918</v>
      </c>
      <c r="D580" s="176">
        <v>1151</v>
      </c>
      <c r="E580" s="51"/>
      <c r="F580" s="130">
        <f t="shared" si="26"/>
        <v>7.3829821457294512E-2</v>
      </c>
      <c r="G580" s="130">
        <f t="shared" si="27"/>
        <v>0.2636280348144755</v>
      </c>
    </row>
    <row r="581" spans="1:7" x14ac:dyDescent="0.25">
      <c r="A581" s="45" t="s">
        <v>1998</v>
      </c>
      <c r="B581" s="170" t="s">
        <v>2388</v>
      </c>
      <c r="C581" s="158">
        <v>17</v>
      </c>
      <c r="D581" s="176">
        <v>16</v>
      </c>
      <c r="E581" s="51"/>
      <c r="F581" s="130">
        <f t="shared" si="26"/>
        <v>1.3672189158758243E-3</v>
      </c>
      <c r="G581" s="130">
        <f t="shared" si="27"/>
        <v>3.6646816307833257E-3</v>
      </c>
    </row>
    <row r="582" spans="1:7" x14ac:dyDescent="0.25">
      <c r="A582" s="45" t="s">
        <v>1999</v>
      </c>
      <c r="B582" s="170" t="s">
        <v>2389</v>
      </c>
      <c r="C582" s="158">
        <v>4</v>
      </c>
      <c r="D582" s="176">
        <v>0</v>
      </c>
      <c r="E582" s="51"/>
      <c r="F582" s="130">
        <f t="shared" si="26"/>
        <v>3.2169856844137045E-4</v>
      </c>
      <c r="G582" s="130">
        <f t="shared" si="27"/>
        <v>0</v>
      </c>
    </row>
    <row r="583" spans="1:7" x14ac:dyDescent="0.25">
      <c r="A583" s="45" t="s">
        <v>2000</v>
      </c>
      <c r="B583" s="170" t="s">
        <v>2390</v>
      </c>
      <c r="C583" s="158">
        <v>2708</v>
      </c>
      <c r="D583" s="176">
        <v>0</v>
      </c>
      <c r="E583" s="51"/>
      <c r="F583" s="130">
        <f t="shared" si="26"/>
        <v>0.2177899308348078</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0</v>
      </c>
      <c r="D587" s="176">
        <v>0</v>
      </c>
      <c r="E587" s="51"/>
      <c r="F587" s="130">
        <f t="shared" si="26"/>
        <v>0</v>
      </c>
      <c r="G587" s="130">
        <f t="shared" si="27"/>
        <v>0</v>
      </c>
    </row>
    <row r="588" spans="1:7" x14ac:dyDescent="0.25">
      <c r="A588" s="45" t="s">
        <v>2005</v>
      </c>
      <c r="B588" s="62" t="s">
        <v>130</v>
      </c>
      <c r="C588" s="124">
        <f>SUM(C570:C587)</f>
        <v>12434</v>
      </c>
      <c r="D588" s="125">
        <f>SUM(D570:D587)</f>
        <v>4366</v>
      </c>
      <c r="E588" s="51"/>
      <c r="F588" s="121">
        <f>SUM(F570:F587)</f>
        <v>1</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402</v>
      </c>
      <c r="D590" s="155">
        <v>72</v>
      </c>
      <c r="E590" s="51"/>
      <c r="F590" s="130">
        <f t="shared" ref="F590:F597" si="28">IF($C$603=0,"",IF(C590="[for completion]","",IF(C590="","",C590/$C$603)))</f>
        <v>5.7289439931594702E-2</v>
      </c>
      <c r="G590" s="130">
        <f t="shared" ref="G590:G597" si="29">IF($D$603=0,"",IF(D590="[for completion]","",IF(D590="","",D590/$D$603)))</f>
        <v>4.3982895540623089E-2</v>
      </c>
    </row>
    <row r="591" spans="1:7" x14ac:dyDescent="0.25">
      <c r="A591" s="45" t="s">
        <v>1837</v>
      </c>
      <c r="B591" s="62" t="s">
        <v>1213</v>
      </c>
      <c r="C591" s="155">
        <v>251</v>
      </c>
      <c r="D591" s="155">
        <v>20</v>
      </c>
      <c r="E591" s="51"/>
      <c r="F591" s="130">
        <f t="shared" si="28"/>
        <v>3.5770272196095194E-2</v>
      </c>
      <c r="G591" s="130">
        <f t="shared" si="29"/>
        <v>1.2217470983506415E-2</v>
      </c>
    </row>
    <row r="592" spans="1:7" x14ac:dyDescent="0.25">
      <c r="A592" s="45" t="s">
        <v>1838</v>
      </c>
      <c r="B592" s="62" t="s">
        <v>1894</v>
      </c>
      <c r="C592" s="155">
        <v>239</v>
      </c>
      <c r="D592" s="155">
        <v>24</v>
      </c>
      <c r="E592" s="51"/>
      <c r="F592" s="130">
        <f t="shared" si="28"/>
        <v>3.4060139660823711E-2</v>
      </c>
      <c r="G592" s="130">
        <f t="shared" si="29"/>
        <v>1.4660965180207697E-2</v>
      </c>
    </row>
    <row r="593" spans="1:7" x14ac:dyDescent="0.25">
      <c r="A593" s="45" t="s">
        <v>1839</v>
      </c>
      <c r="B593" s="62" t="s">
        <v>1214</v>
      </c>
      <c r="C593" s="155">
        <v>576</v>
      </c>
      <c r="D593" s="155">
        <v>63</v>
      </c>
      <c r="E593" s="51"/>
      <c r="F593" s="130">
        <f t="shared" si="28"/>
        <v>8.2086361693031212E-2</v>
      </c>
      <c r="G593" s="130">
        <f t="shared" si="29"/>
        <v>3.8485033598045205E-2</v>
      </c>
    </row>
    <row r="594" spans="1:7" x14ac:dyDescent="0.25">
      <c r="A594" s="45" t="s">
        <v>1840</v>
      </c>
      <c r="B594" s="62" t="s">
        <v>1215</v>
      </c>
      <c r="C594" s="155">
        <v>375</v>
      </c>
      <c r="D594" s="155">
        <v>25</v>
      </c>
      <c r="E594" s="51"/>
      <c r="F594" s="130">
        <f t="shared" si="28"/>
        <v>5.3441641727233861E-2</v>
      </c>
      <c r="G594" s="130">
        <f t="shared" si="29"/>
        <v>1.5271838729383017E-2</v>
      </c>
    </row>
    <row r="595" spans="1:7" x14ac:dyDescent="0.25">
      <c r="A595" s="45" t="s">
        <v>2006</v>
      </c>
      <c r="B595" s="62" t="s">
        <v>1216</v>
      </c>
      <c r="C595" s="155">
        <v>859</v>
      </c>
      <c r="D595" s="155">
        <v>523</v>
      </c>
      <c r="E595" s="51"/>
      <c r="F595" s="130">
        <f t="shared" si="28"/>
        <v>0.12241698731651703</v>
      </c>
      <c r="G595" s="130">
        <f t="shared" si="29"/>
        <v>0.31948686621869271</v>
      </c>
    </row>
    <row r="596" spans="1:7" x14ac:dyDescent="0.25">
      <c r="A596" s="45" t="s">
        <v>2007</v>
      </c>
      <c r="B596" s="62" t="s">
        <v>1217</v>
      </c>
      <c r="C596" s="155">
        <v>642</v>
      </c>
      <c r="D596" s="155">
        <v>155</v>
      </c>
      <c r="E596" s="51"/>
      <c r="F596" s="130">
        <f t="shared" si="28"/>
        <v>9.1492090637024376E-2</v>
      </c>
      <c r="G596" s="130">
        <f t="shared" si="29"/>
        <v>9.4685400122174704E-2</v>
      </c>
    </row>
    <row r="597" spans="1:7" x14ac:dyDescent="0.25">
      <c r="A597" s="45" t="s">
        <v>2008</v>
      </c>
      <c r="B597" s="62" t="s">
        <v>1218</v>
      </c>
      <c r="C597" s="155">
        <v>963</v>
      </c>
      <c r="D597" s="155">
        <v>209</v>
      </c>
      <c r="E597" s="51"/>
      <c r="F597" s="130">
        <f t="shared" si="28"/>
        <v>0.13723813595553655</v>
      </c>
      <c r="G597" s="130">
        <f t="shared" si="29"/>
        <v>0.12767257177764202</v>
      </c>
    </row>
    <row r="598" spans="1:7" x14ac:dyDescent="0.25">
      <c r="A598" s="45" t="s">
        <v>2009</v>
      </c>
      <c r="B598" s="62" t="s">
        <v>2269</v>
      </c>
      <c r="C598" s="124">
        <v>1150</v>
      </c>
      <c r="D598" s="45">
        <v>347</v>
      </c>
      <c r="E598" s="51"/>
      <c r="F598" s="130">
        <f t="shared" ref="F598:F601" si="30">IF($C$603=0,"",IF(C598="[for completion]","",IF(C598="","",C598/$C$603)))</f>
        <v>0.16388770129685051</v>
      </c>
      <c r="G598" s="130">
        <f t="shared" ref="G598:G601" si="31">IF($D$603=0,"",IF(D598="[for completion]","",IF(D598="","",D598/$D$603)))</f>
        <v>0.2119731215638363</v>
      </c>
    </row>
    <row r="599" spans="1:7" x14ac:dyDescent="0.25">
      <c r="A599" s="45" t="s">
        <v>2010</v>
      </c>
      <c r="B599" s="45" t="s">
        <v>2272</v>
      </c>
      <c r="C599" s="124">
        <v>583</v>
      </c>
      <c r="D599" s="45">
        <v>80</v>
      </c>
      <c r="F599" s="130">
        <f t="shared" si="30"/>
        <v>8.3083939005272903E-2</v>
      </c>
      <c r="G599" s="130">
        <f t="shared" si="31"/>
        <v>4.8869883934025658E-2</v>
      </c>
    </row>
    <row r="600" spans="1:7" x14ac:dyDescent="0.25">
      <c r="A600" s="45" t="s">
        <v>2011</v>
      </c>
      <c r="B600" s="45" t="s">
        <v>2270</v>
      </c>
      <c r="C600" s="124">
        <v>921</v>
      </c>
      <c r="D600" s="45">
        <v>111</v>
      </c>
      <c r="F600" s="130">
        <f t="shared" si="30"/>
        <v>0.13125267208208635</v>
      </c>
      <c r="G600" s="130">
        <f t="shared" si="31"/>
        <v>6.78069639584606E-2</v>
      </c>
    </row>
    <row r="601" spans="1:7" x14ac:dyDescent="0.25">
      <c r="A601" s="45" t="s">
        <v>2307</v>
      </c>
      <c r="B601" s="62" t="s">
        <v>2271</v>
      </c>
      <c r="C601" s="124">
        <v>56</v>
      </c>
      <c r="D601" s="45">
        <v>8</v>
      </c>
      <c r="E601" s="51"/>
      <c r="F601" s="130">
        <f t="shared" si="30"/>
        <v>7.9806184979335903E-3</v>
      </c>
      <c r="G601" s="130">
        <f t="shared" si="31"/>
        <v>4.8869883934025658E-3</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7017</v>
      </c>
      <c r="D603" s="125">
        <f>SUM(D590:D602)</f>
        <v>1637</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399</v>
      </c>
      <c r="D615" s="155">
        <v>36</v>
      </c>
      <c r="E615" s="51"/>
      <c r="F615" s="130">
        <f>IF($C$619=0,"",IF(C615="[for completion]","",IF(C615="","",C615/$C$619)))</f>
        <v>5.6853804502707321E-2</v>
      </c>
      <c r="G615" s="130">
        <f>IF($D$619=0,"",IF(D615="[for completion]","",IF(D615="","",D615/$D$619)))</f>
        <v>2.1991447770311544E-2</v>
      </c>
    </row>
    <row r="616" spans="1:7" x14ac:dyDescent="0.25">
      <c r="A616" s="45" t="s">
        <v>2013</v>
      </c>
      <c r="B616" s="144" t="s">
        <v>1842</v>
      </c>
      <c r="C616" s="155">
        <v>6619</v>
      </c>
      <c r="D616" s="155">
        <v>1601</v>
      </c>
      <c r="E616" s="51"/>
      <c r="F616" s="51"/>
      <c r="G616" s="130">
        <f>IF($D$619=0,"",IF(D616="[for completion]","",IF(D616="","",D616/$D$619)))</f>
        <v>0.97800855222968841</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0</v>
      </c>
      <c r="D618" s="155">
        <v>0</v>
      </c>
      <c r="E618" s="51"/>
      <c r="F618" s="51"/>
      <c r="G618" s="130">
        <f>IF($D$619=0,"",IF(D618="[for completion]","",IF(D618="","",D618/$D$619)))</f>
        <v>0</v>
      </c>
    </row>
    <row r="619" spans="1:7" x14ac:dyDescent="0.25">
      <c r="A619" s="45" t="s">
        <v>2016</v>
      </c>
      <c r="B619" s="62" t="s">
        <v>130</v>
      </c>
      <c r="C619" s="124">
        <f>SUM(C615:C618)</f>
        <v>7018</v>
      </c>
      <c r="D619" s="125">
        <f>SUM(D615:D618)</f>
        <v>1637</v>
      </c>
      <c r="E619" s="51"/>
      <c r="F619" s="121">
        <f>SUM(F615:F618)</f>
        <v>5.6853804502707321E-2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2414</v>
      </c>
      <c r="C22" s="18" t="s">
        <v>2413</v>
      </c>
    </row>
    <row r="23" spans="2:3" x14ac:dyDescent="0.25">
      <c r="B23" s="18" t="s">
        <v>2412</v>
      </c>
      <c r="C23" s="18" t="s">
        <v>2411</v>
      </c>
    </row>
    <row r="25" spans="2:3" x14ac:dyDescent="0.25">
      <c r="B25" s="18" t="s">
        <v>2410</v>
      </c>
      <c r="C25" s="18" t="s">
        <v>2409</v>
      </c>
    </row>
    <row r="26" spans="2:3" x14ac:dyDescent="0.25">
      <c r="B26" s="18" t="s">
        <v>2408</v>
      </c>
      <c r="C26" s="18" t="s">
        <v>2407</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45953</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2486</v>
      </c>
      <c r="C5" s="400"/>
      <c r="D5" s="400"/>
    </row>
    <row r="6" spans="1:4" s="18" customFormat="1" ht="6" customHeight="1" x14ac:dyDescent="0.25">
      <c r="C6" s="198"/>
    </row>
    <row r="7" spans="1:4" s="18" customFormat="1" ht="15.75" customHeight="1" x14ac:dyDescent="0.25">
      <c r="B7" s="216" t="s">
        <v>2485</v>
      </c>
      <c r="C7" s="215"/>
      <c r="D7" s="214" t="s">
        <v>2702</v>
      </c>
    </row>
    <row r="8" spans="1:4" ht="11.25" customHeight="1" x14ac:dyDescent="0.25">
      <c r="A8" s="207"/>
    </row>
    <row r="10" spans="1:4" x14ac:dyDescent="0.25">
      <c r="A10" s="207"/>
      <c r="B10" s="211" t="s">
        <v>2484</v>
      </c>
    </row>
    <row r="11" spans="1:4" x14ac:dyDescent="0.25">
      <c r="A11" s="207"/>
      <c r="B11" s="208" t="s">
        <v>2433</v>
      </c>
      <c r="D11" s="208"/>
    </row>
    <row r="12" spans="1:4" x14ac:dyDescent="0.25">
      <c r="A12" s="207"/>
      <c r="B12" s="210" t="s">
        <v>2363</v>
      </c>
      <c r="D12" s="209" t="s">
        <v>2433</v>
      </c>
    </row>
    <row r="13" spans="1:4" x14ac:dyDescent="0.25">
      <c r="A13" s="207"/>
      <c r="B13" s="210"/>
    </row>
    <row r="14" spans="1:4" x14ac:dyDescent="0.25">
      <c r="A14" s="207"/>
      <c r="B14" s="208" t="s">
        <v>2483</v>
      </c>
    </row>
    <row r="15" spans="1:4" x14ac:dyDescent="0.25">
      <c r="A15" s="207"/>
      <c r="B15" s="210" t="s">
        <v>2482</v>
      </c>
      <c r="D15" s="209" t="s">
        <v>2481</v>
      </c>
    </row>
    <row r="16" spans="1:4" x14ac:dyDescent="0.25">
      <c r="A16" s="207"/>
      <c r="B16" s="210" t="s">
        <v>2480</v>
      </c>
      <c r="D16" s="209" t="s">
        <v>2479</v>
      </c>
    </row>
    <row r="17" spans="2:4" s="207" customFormat="1" x14ac:dyDescent="0.25">
      <c r="B17" s="210" t="s">
        <v>2478</v>
      </c>
      <c r="C17" s="208"/>
      <c r="D17" s="209" t="s">
        <v>2477</v>
      </c>
    </row>
    <row r="18" spans="2:4" s="207" customFormat="1" x14ac:dyDescent="0.25">
      <c r="B18" s="210" t="s">
        <v>2476</v>
      </c>
      <c r="C18" s="208"/>
      <c r="D18" s="209" t="s">
        <v>2475</v>
      </c>
    </row>
    <row r="19" spans="2:4" s="207" customFormat="1" x14ac:dyDescent="0.25">
      <c r="B19" s="210" t="s">
        <v>2474</v>
      </c>
      <c r="C19" s="208"/>
      <c r="D19" s="209" t="s">
        <v>2473</v>
      </c>
    </row>
    <row r="20" spans="2:4" s="207" customFormat="1" x14ac:dyDescent="0.25">
      <c r="B20" s="210" t="s">
        <v>2472</v>
      </c>
      <c r="C20" s="208"/>
      <c r="D20" s="209" t="s">
        <v>2471</v>
      </c>
    </row>
    <row r="21" spans="2:4" s="207" customFormat="1" x14ac:dyDescent="0.25">
      <c r="B21" s="210"/>
      <c r="C21" s="208"/>
    </row>
    <row r="22" spans="2:4" s="207" customFormat="1" x14ac:dyDescent="0.25">
      <c r="B22" s="210" t="s">
        <v>2470</v>
      </c>
      <c r="C22" s="208"/>
      <c r="D22" s="209" t="s">
        <v>2469</v>
      </c>
    </row>
    <row r="23" spans="2:4" s="207" customFormat="1" x14ac:dyDescent="0.25">
      <c r="B23" s="210" t="s">
        <v>2468</v>
      </c>
      <c r="C23" s="208"/>
      <c r="D23" s="209" t="s">
        <v>2467</v>
      </c>
    </row>
    <row r="24" spans="2:4" s="207" customFormat="1" x14ac:dyDescent="0.25">
      <c r="B24" s="210" t="s">
        <v>2466</v>
      </c>
      <c r="C24" s="208"/>
      <c r="D24" s="209" t="s">
        <v>2465</v>
      </c>
    </row>
    <row r="25" spans="2:4" s="207" customFormat="1" x14ac:dyDescent="0.25">
      <c r="B25" s="210" t="s">
        <v>2464</v>
      </c>
      <c r="C25" s="208"/>
      <c r="D25" s="209" t="s">
        <v>2463</v>
      </c>
    </row>
    <row r="26" spans="2:4" s="207" customFormat="1" x14ac:dyDescent="0.25">
      <c r="B26" s="210" t="s">
        <v>2462</v>
      </c>
      <c r="C26" s="208"/>
      <c r="D26" s="209" t="s">
        <v>2461</v>
      </c>
    </row>
    <row r="27" spans="2:4" s="207" customFormat="1" x14ac:dyDescent="0.25">
      <c r="B27" s="210" t="s">
        <v>2460</v>
      </c>
      <c r="C27" s="208"/>
      <c r="D27" s="209" t="s">
        <v>2459</v>
      </c>
    </row>
    <row r="28" spans="2:4" s="207" customFormat="1" x14ac:dyDescent="0.25">
      <c r="B28" s="210" t="s">
        <v>2458</v>
      </c>
      <c r="C28" s="208"/>
      <c r="D28" s="209" t="s">
        <v>2457</v>
      </c>
    </row>
    <row r="29" spans="2:4" s="207" customFormat="1" x14ac:dyDescent="0.25">
      <c r="B29" s="210" t="s">
        <v>2456</v>
      </c>
      <c r="C29" s="208"/>
      <c r="D29" s="209" t="s">
        <v>2455</v>
      </c>
    </row>
    <row r="30" spans="2:4" s="207" customFormat="1" x14ac:dyDescent="0.25">
      <c r="B30" s="210" t="s">
        <v>2454</v>
      </c>
      <c r="C30" s="208"/>
      <c r="D30" s="209" t="s">
        <v>2453</v>
      </c>
    </row>
    <row r="31" spans="2:4" s="207" customFormat="1" x14ac:dyDescent="0.25">
      <c r="B31" s="210" t="s">
        <v>2452</v>
      </c>
      <c r="C31" s="208"/>
      <c r="D31" s="209" t="s">
        <v>2451</v>
      </c>
    </row>
    <row r="32" spans="2:4" s="207" customFormat="1" x14ac:dyDescent="0.25">
      <c r="B32" s="210" t="s">
        <v>2450</v>
      </c>
      <c r="C32" s="208"/>
      <c r="D32" s="209" t="s">
        <v>2449</v>
      </c>
    </row>
    <row r="33" spans="2:5" s="207" customFormat="1" x14ac:dyDescent="0.25">
      <c r="B33" s="210" t="s">
        <v>2448</v>
      </c>
      <c r="C33" s="208"/>
      <c r="D33" s="209" t="s">
        <v>2447</v>
      </c>
    </row>
    <row r="34" spans="2:5" s="207" customFormat="1" x14ac:dyDescent="0.25">
      <c r="B34" s="210" t="s">
        <v>2446</v>
      </c>
      <c r="C34" s="208"/>
      <c r="D34" s="209" t="s">
        <v>2445</v>
      </c>
    </row>
    <row r="35" spans="2:5" s="207" customFormat="1" x14ac:dyDescent="0.25">
      <c r="B35" s="210" t="s">
        <v>2444</v>
      </c>
      <c r="C35" s="208"/>
      <c r="D35" s="209" t="s">
        <v>2443</v>
      </c>
    </row>
    <row r="36" spans="2:5" s="207" customFormat="1" x14ac:dyDescent="0.25">
      <c r="B36" s="210" t="s">
        <v>2442</v>
      </c>
      <c r="C36" s="208"/>
      <c r="D36" s="209" t="s">
        <v>2441</v>
      </c>
    </row>
    <row r="37" spans="2:5" s="207" customFormat="1" x14ac:dyDescent="0.25">
      <c r="B37" s="210" t="s">
        <v>2440</v>
      </c>
      <c r="C37" s="208"/>
      <c r="D37" s="209" t="s">
        <v>2439</v>
      </c>
    </row>
    <row r="38" spans="2:5" s="207" customFormat="1" x14ac:dyDescent="0.25">
      <c r="B38" s="210" t="s">
        <v>2438</v>
      </c>
      <c r="C38" s="208"/>
      <c r="D38" s="209" t="s">
        <v>2437</v>
      </c>
    </row>
    <row r="39" spans="2:5" s="207" customFormat="1" x14ac:dyDescent="0.25">
      <c r="B39" s="210" t="s">
        <v>2436</v>
      </c>
      <c r="C39" s="208"/>
      <c r="D39" s="209" t="s">
        <v>2435</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2434</v>
      </c>
      <c r="C43" s="208"/>
      <c r="D43" s="208"/>
      <c r="E43" s="208"/>
    </row>
    <row r="44" spans="2:5" s="207" customFormat="1" x14ac:dyDescent="0.25">
      <c r="B44" s="208" t="s">
        <v>2363</v>
      </c>
      <c r="C44" s="208"/>
      <c r="D44" s="212" t="s">
        <v>2433</v>
      </c>
      <c r="E44" s="208"/>
    </row>
    <row r="45" spans="2:5" s="207" customFormat="1" x14ac:dyDescent="0.25">
      <c r="B45" s="208" t="s">
        <v>2432</v>
      </c>
      <c r="C45" s="208"/>
      <c r="D45" s="212" t="s">
        <v>2431</v>
      </c>
      <c r="E45" s="208"/>
    </row>
    <row r="46" spans="2:5" s="207" customFormat="1" x14ac:dyDescent="0.25">
      <c r="B46" s="208" t="s">
        <v>2430</v>
      </c>
      <c r="C46" s="208"/>
      <c r="D46" s="212" t="s">
        <v>2429</v>
      </c>
      <c r="E46" s="208"/>
    </row>
    <row r="47" spans="2:5" s="207" customFormat="1" x14ac:dyDescent="0.25">
      <c r="B47" s="208" t="s">
        <v>2428</v>
      </c>
      <c r="C47" s="208"/>
      <c r="D47" s="212" t="s">
        <v>2427</v>
      </c>
      <c r="E47" s="208"/>
    </row>
    <row r="48" spans="2:5" s="207" customFormat="1" x14ac:dyDescent="0.25">
      <c r="B48" s="208" t="s">
        <v>2426</v>
      </c>
      <c r="C48" s="208"/>
      <c r="D48" s="212" t="s">
        <v>2425</v>
      </c>
      <c r="E48" s="208"/>
    </row>
    <row r="49" spans="2:5" s="207" customFormat="1" x14ac:dyDescent="0.25">
      <c r="B49" s="208" t="s">
        <v>2424</v>
      </c>
      <c r="C49" s="208"/>
      <c r="D49" s="212" t="s">
        <v>2423</v>
      </c>
      <c r="E49" s="208"/>
    </row>
    <row r="50" spans="2:5" s="207" customFormat="1" x14ac:dyDescent="0.25">
      <c r="B50" s="208" t="s">
        <v>2422</v>
      </c>
      <c r="C50" s="208"/>
      <c r="D50" s="212" t="s">
        <v>2421</v>
      </c>
      <c r="E50" s="208"/>
    </row>
    <row r="51" spans="2:5" s="207" customFormat="1" x14ac:dyDescent="0.25">
      <c r="C51" s="208"/>
      <c r="E51" s="208"/>
    </row>
    <row r="52" spans="2:5" s="207" customFormat="1" x14ac:dyDescent="0.25">
      <c r="C52" s="208"/>
      <c r="E52" s="208"/>
    </row>
    <row r="53" spans="2:5" s="207" customFormat="1" x14ac:dyDescent="0.25">
      <c r="B53" s="211" t="s">
        <v>2420</v>
      </c>
      <c r="C53" s="208"/>
      <c r="E53" s="208"/>
    </row>
    <row r="54" spans="2:5" s="207" customFormat="1" x14ac:dyDescent="0.25">
      <c r="B54" s="210" t="s">
        <v>2419</v>
      </c>
      <c r="C54" s="208"/>
      <c r="D54" s="209" t="s">
        <v>2417</v>
      </c>
      <c r="E54" s="208"/>
    </row>
    <row r="55" spans="2:5" s="207" customFormat="1" x14ac:dyDescent="0.25">
      <c r="B55" s="210" t="s">
        <v>2418</v>
      </c>
      <c r="C55" s="208"/>
      <c r="D55" s="209" t="s">
        <v>2417</v>
      </c>
      <c r="E55" s="208"/>
    </row>
    <row r="56" spans="2:5" s="207" customFormat="1" x14ac:dyDescent="0.25">
      <c r="B56" s="210" t="s">
        <v>2416</v>
      </c>
      <c r="C56" s="208"/>
      <c r="D56" s="209" t="s">
        <v>2415</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2522</v>
      </c>
      <c r="C4" s="401" t="s">
        <v>2521</v>
      </c>
      <c r="D4" s="401"/>
    </row>
    <row r="5" spans="2:6" ht="15.75" x14ac:dyDescent="0.25">
      <c r="B5" s="249" t="s">
        <v>2520</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2519</v>
      </c>
      <c r="C9" s="246" t="s">
        <v>2703</v>
      </c>
      <c r="D9" s="246" t="s">
        <v>2704</v>
      </c>
      <c r="E9" s="246" t="s">
        <v>2705</v>
      </c>
      <c r="F9" s="246" t="s">
        <v>2706</v>
      </c>
    </row>
    <row r="10" spans="2:6" x14ac:dyDescent="0.25">
      <c r="B10" s="222" t="s">
        <v>2518</v>
      </c>
      <c r="C10" s="238">
        <v>788.1</v>
      </c>
      <c r="D10" s="238">
        <v>781</v>
      </c>
      <c r="E10" s="238">
        <v>793</v>
      </c>
      <c r="F10" s="238">
        <v>782.2</v>
      </c>
    </row>
    <row r="11" spans="2:6" x14ac:dyDescent="0.25">
      <c r="B11" s="222" t="s">
        <v>2517</v>
      </c>
      <c r="C11" s="238">
        <v>726.7</v>
      </c>
      <c r="D11" s="238">
        <v>725</v>
      </c>
      <c r="E11" s="238">
        <v>730</v>
      </c>
      <c r="F11" s="238">
        <v>724.4</v>
      </c>
    </row>
    <row r="12" spans="2:6" x14ac:dyDescent="0.25">
      <c r="B12" s="224" t="s">
        <v>2516</v>
      </c>
      <c r="C12" s="245">
        <v>726.7</v>
      </c>
      <c r="D12" s="245">
        <v>725</v>
      </c>
      <c r="E12" s="245">
        <v>724.4</v>
      </c>
      <c r="F12" s="245">
        <v>724.4</v>
      </c>
    </row>
    <row r="13" spans="2:6" x14ac:dyDescent="0.25">
      <c r="B13" s="244" t="s">
        <v>2515</v>
      </c>
      <c r="C13" s="243">
        <v>0.28799999999999998</v>
      </c>
      <c r="D13" s="243">
        <v>0.28599999999999998</v>
      </c>
      <c r="E13" s="243">
        <v>0.28299999999999997</v>
      </c>
      <c r="F13" s="243">
        <v>0.28599999999999998</v>
      </c>
    </row>
    <row r="14" spans="2:6" x14ac:dyDescent="0.25">
      <c r="B14" s="222" t="s">
        <v>2514</v>
      </c>
      <c r="C14" s="242">
        <v>0.29299999999999998</v>
      </c>
      <c r="D14" s="242">
        <v>0.29099999999999998</v>
      </c>
      <c r="E14" s="242">
        <v>0.28799999999999998</v>
      </c>
      <c r="F14" s="242">
        <v>0.29099999999999998</v>
      </c>
    </row>
    <row r="15" spans="2:6" x14ac:dyDescent="0.25">
      <c r="B15" s="222" t="s">
        <v>2513</v>
      </c>
      <c r="C15" s="238">
        <v>729</v>
      </c>
      <c r="D15" s="238">
        <v>725.7</v>
      </c>
      <c r="E15" s="238">
        <v>737.7</v>
      </c>
      <c r="F15" s="238">
        <v>724.1</v>
      </c>
    </row>
    <row r="16" spans="2:6" x14ac:dyDescent="0.25">
      <c r="B16" s="222" t="s">
        <v>2512</v>
      </c>
      <c r="C16" s="238">
        <v>2</v>
      </c>
      <c r="D16" s="238">
        <v>2</v>
      </c>
      <c r="E16" s="238">
        <v>2</v>
      </c>
      <c r="F16" s="238">
        <v>2</v>
      </c>
    </row>
    <row r="17" spans="2:6" x14ac:dyDescent="0.25">
      <c r="B17" s="219" t="s">
        <v>2511</v>
      </c>
      <c r="C17" s="238">
        <v>0</v>
      </c>
      <c r="D17" s="238">
        <v>0</v>
      </c>
      <c r="E17" s="238">
        <v>0</v>
      </c>
      <c r="F17" s="238">
        <v>0</v>
      </c>
    </row>
    <row r="18" spans="2:6" x14ac:dyDescent="0.25">
      <c r="B18" s="241" t="s">
        <v>2510</v>
      </c>
      <c r="C18" s="239">
        <v>95.58</v>
      </c>
      <c r="D18" s="239">
        <v>94.42</v>
      </c>
      <c r="E18" s="239">
        <v>96.42</v>
      </c>
      <c r="F18" s="239">
        <v>99.08</v>
      </c>
    </row>
    <row r="19" spans="2:6" x14ac:dyDescent="0.25">
      <c r="B19" s="240" t="s">
        <v>2509</v>
      </c>
      <c r="C19" s="239">
        <v>0</v>
      </c>
      <c r="D19" s="239">
        <v>-6.6000000000000003E-2</v>
      </c>
      <c r="E19" s="239">
        <v>5.1999999999999998E-2</v>
      </c>
      <c r="F19" s="239">
        <v>0.21199999999999999</v>
      </c>
    </row>
    <row r="20" spans="2:6" x14ac:dyDescent="0.25">
      <c r="B20" s="222" t="s">
        <v>2508</v>
      </c>
      <c r="C20" s="238">
        <v>1.4970000000000001E-2</v>
      </c>
      <c r="D20" s="238">
        <v>1.2E-2</v>
      </c>
      <c r="E20" s="238">
        <v>0</v>
      </c>
      <c r="F20" s="238">
        <v>4.0000000000000001E-3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2507</v>
      </c>
      <c r="C23" s="230"/>
      <c r="D23" s="230"/>
      <c r="E23" s="230"/>
      <c r="F23" s="230"/>
    </row>
    <row r="24" spans="2:6" x14ac:dyDescent="0.25">
      <c r="B24" s="234" t="s">
        <v>2506</v>
      </c>
      <c r="C24" s="233">
        <v>807.3</v>
      </c>
      <c r="D24" s="233">
        <v>804.4</v>
      </c>
      <c r="E24" s="233">
        <v>799.5</v>
      </c>
      <c r="F24" s="233">
        <v>800.7</v>
      </c>
    </row>
    <row r="25" spans="2:6" x14ac:dyDescent="0.25">
      <c r="B25" s="232" t="s">
        <v>2505</v>
      </c>
      <c r="C25" s="230"/>
      <c r="D25" s="230"/>
      <c r="E25" s="230"/>
      <c r="F25" s="230"/>
    </row>
    <row r="26" spans="2:6" ht="3" customHeight="1" x14ac:dyDescent="0.25">
      <c r="B26" s="231"/>
      <c r="C26" s="230"/>
      <c r="D26" s="230"/>
      <c r="E26" s="230"/>
      <c r="F26" s="230"/>
    </row>
    <row r="27" spans="2:6" x14ac:dyDescent="0.25">
      <c r="B27" s="224" t="s">
        <v>2504</v>
      </c>
      <c r="C27" s="219"/>
      <c r="D27" s="219"/>
      <c r="E27" s="219"/>
      <c r="F27" s="219"/>
    </row>
    <row r="28" spans="2:6" x14ac:dyDescent="0.25">
      <c r="B28" s="226" t="s">
        <v>2503</v>
      </c>
      <c r="C28" s="225">
        <v>2.38</v>
      </c>
      <c r="D28" s="229">
        <v>1.42</v>
      </c>
      <c r="E28" s="229">
        <v>1.24</v>
      </c>
      <c r="F28" s="225">
        <v>1.36</v>
      </c>
    </row>
    <row r="29" spans="2:6" x14ac:dyDescent="0.25">
      <c r="B29" s="226" t="s">
        <v>2502</v>
      </c>
      <c r="C29" s="225">
        <v>11.23</v>
      </c>
      <c r="D29" s="225">
        <v>12.34</v>
      </c>
      <c r="E29" s="225">
        <v>11.57</v>
      </c>
      <c r="F29" s="225">
        <v>10.42</v>
      </c>
    </row>
    <row r="30" spans="2:6" x14ac:dyDescent="0.25">
      <c r="B30" s="226" t="s">
        <v>2501</v>
      </c>
      <c r="C30" s="225">
        <v>793.71</v>
      </c>
      <c r="D30" s="225">
        <v>790.61</v>
      </c>
      <c r="E30" s="225">
        <v>786.69</v>
      </c>
      <c r="F30" s="225">
        <v>788.87</v>
      </c>
    </row>
    <row r="31" spans="2:6" x14ac:dyDescent="0.25">
      <c r="B31" s="224" t="s">
        <v>2500</v>
      </c>
      <c r="C31" s="227">
        <v>0</v>
      </c>
      <c r="D31" s="227">
        <v>0</v>
      </c>
      <c r="E31" s="227">
        <v>0</v>
      </c>
      <c r="F31" s="227">
        <v>0</v>
      </c>
    </row>
    <row r="32" spans="2:6" x14ac:dyDescent="0.25">
      <c r="B32" s="226" t="s">
        <v>2499</v>
      </c>
      <c r="C32" s="225">
        <v>790.7</v>
      </c>
      <c r="D32" s="225">
        <v>786.6</v>
      </c>
      <c r="E32" s="225">
        <v>780.9</v>
      </c>
      <c r="F32" s="225">
        <v>782</v>
      </c>
    </row>
    <row r="33" spans="2:6" x14ac:dyDescent="0.25">
      <c r="B33" s="226" t="s">
        <v>2498</v>
      </c>
      <c r="C33" s="225">
        <v>2.1</v>
      </c>
      <c r="D33" s="225">
        <v>2.2000000000000002</v>
      </c>
      <c r="E33" s="225">
        <v>2.9</v>
      </c>
      <c r="F33" s="225">
        <v>3</v>
      </c>
    </row>
    <row r="34" spans="2:6" x14ac:dyDescent="0.25">
      <c r="B34" s="226" t="s">
        <v>2497</v>
      </c>
      <c r="C34" s="228">
        <v>0</v>
      </c>
      <c r="D34" s="228">
        <v>0</v>
      </c>
      <c r="E34" s="228">
        <v>0</v>
      </c>
      <c r="F34" s="228">
        <v>0</v>
      </c>
    </row>
    <row r="35" spans="2:6" x14ac:dyDescent="0.25">
      <c r="B35" s="226" t="s">
        <v>2496</v>
      </c>
      <c r="C35" s="228">
        <v>14.5</v>
      </c>
      <c r="D35" s="228">
        <v>15.5</v>
      </c>
      <c r="E35" s="228">
        <v>15.7</v>
      </c>
      <c r="F35" s="228">
        <v>15.6</v>
      </c>
    </row>
    <row r="36" spans="2:6" x14ac:dyDescent="0.25">
      <c r="B36" s="224" t="s">
        <v>2495</v>
      </c>
      <c r="C36" s="227">
        <v>0</v>
      </c>
      <c r="D36" s="227">
        <v>0</v>
      </c>
      <c r="E36" s="227">
        <v>0</v>
      </c>
      <c r="F36" s="227">
        <v>0</v>
      </c>
    </row>
    <row r="37" spans="2:6" ht="30" x14ac:dyDescent="0.25">
      <c r="B37" s="226" t="s">
        <v>2494</v>
      </c>
      <c r="C37" s="225">
        <v>429.7</v>
      </c>
      <c r="D37" s="225">
        <v>431.7</v>
      </c>
      <c r="E37" s="225">
        <v>431.4</v>
      </c>
      <c r="F37" s="225">
        <v>436.8</v>
      </c>
    </row>
    <row r="38" spans="2:6" ht="30" x14ac:dyDescent="0.25">
      <c r="B38" s="226" t="s">
        <v>2493</v>
      </c>
      <c r="C38" s="225">
        <v>285.2</v>
      </c>
      <c r="D38" s="225">
        <v>283.89999999999998</v>
      </c>
      <c r="E38" s="225">
        <v>281.39999999999998</v>
      </c>
      <c r="F38" s="225">
        <v>277.10000000000002</v>
      </c>
    </row>
    <row r="39" spans="2:6" x14ac:dyDescent="0.25">
      <c r="B39" s="226" t="s">
        <v>2492</v>
      </c>
      <c r="C39" s="225">
        <v>92.5</v>
      </c>
      <c r="D39" s="225">
        <v>88.8</v>
      </c>
      <c r="E39" s="225">
        <v>86.7</v>
      </c>
      <c r="F39" s="225">
        <v>86.8</v>
      </c>
    </row>
    <row r="40" spans="2:6" x14ac:dyDescent="0.25">
      <c r="B40" s="224" t="s">
        <v>2491</v>
      </c>
      <c r="C40" s="223">
        <v>0</v>
      </c>
      <c r="D40" s="223">
        <v>0</v>
      </c>
      <c r="E40" s="223">
        <v>0</v>
      </c>
      <c r="F40" s="223">
        <v>0</v>
      </c>
    </row>
    <row r="41" spans="2:6" x14ac:dyDescent="0.25">
      <c r="B41" s="222" t="s">
        <v>2490</v>
      </c>
      <c r="C41" s="221">
        <v>0.1</v>
      </c>
      <c r="D41" s="221">
        <v>0.1</v>
      </c>
      <c r="E41" s="221">
        <v>0.1</v>
      </c>
      <c r="F41" s="220">
        <v>0.2</v>
      </c>
    </row>
    <row r="42" spans="2:6" ht="30" x14ac:dyDescent="0.25">
      <c r="B42" s="219" t="s">
        <v>2489</v>
      </c>
      <c r="C42" s="218" t="s">
        <v>2488</v>
      </c>
      <c r="D42" s="218" t="s">
        <v>2488</v>
      </c>
      <c r="E42" s="218" t="s">
        <v>2488</v>
      </c>
      <c r="F42" s="218" t="s">
        <v>2488</v>
      </c>
    </row>
    <row r="46" spans="2:6" x14ac:dyDescent="0.25">
      <c r="F46" s="217" t="s">
        <v>2487</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2614</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2599</v>
      </c>
      <c r="C7" s="297"/>
      <c r="D7" s="297"/>
      <c r="E7" s="297"/>
      <c r="F7" s="297" t="s">
        <v>2703</v>
      </c>
      <c r="G7" s="297" t="s">
        <v>2704</v>
      </c>
      <c r="H7" s="297" t="s">
        <v>2705</v>
      </c>
      <c r="I7" s="297" t="s">
        <v>2706</v>
      </c>
    </row>
    <row r="8" spans="2:9" x14ac:dyDescent="0.25">
      <c r="B8" s="282" t="s">
        <v>2613</v>
      </c>
      <c r="F8" s="308">
        <v>292</v>
      </c>
      <c r="G8" s="316">
        <v>292</v>
      </c>
      <c r="H8" s="316">
        <v>293</v>
      </c>
      <c r="I8" s="308">
        <v>300</v>
      </c>
    </row>
    <row r="9" spans="2:9" x14ac:dyDescent="0.25">
      <c r="B9" s="282" t="s">
        <v>2612</v>
      </c>
      <c r="F9" s="308">
        <v>3</v>
      </c>
      <c r="G9" s="316">
        <v>2</v>
      </c>
      <c r="H9" s="316">
        <v>1</v>
      </c>
      <c r="I9" s="308">
        <v>2</v>
      </c>
    </row>
    <row r="10" spans="2:9" x14ac:dyDescent="0.25">
      <c r="B10" s="282" t="s">
        <v>2611</v>
      </c>
      <c r="F10" s="308">
        <v>17</v>
      </c>
      <c r="G10" s="315">
        <v>17</v>
      </c>
      <c r="H10" s="315">
        <v>18</v>
      </c>
      <c r="I10" s="314">
        <v>19</v>
      </c>
    </row>
    <row r="11" spans="2:9" x14ac:dyDescent="0.25">
      <c r="B11" s="282" t="s">
        <v>2610</v>
      </c>
      <c r="C11" s="282" t="s">
        <v>130</v>
      </c>
      <c r="D11" s="282"/>
      <c r="E11" s="282"/>
      <c r="F11" s="380">
        <v>6.2E-2</v>
      </c>
      <c r="G11" s="380">
        <v>6.3E-2</v>
      </c>
      <c r="H11" s="380">
        <v>6.6000000000000003E-2</v>
      </c>
      <c r="I11" s="380">
        <v>6.8000000000000005E-2</v>
      </c>
    </row>
    <row r="12" spans="2:9" x14ac:dyDescent="0.25">
      <c r="B12" s="313"/>
      <c r="C12" s="312" t="s">
        <v>2609</v>
      </c>
      <c r="D12" s="312"/>
      <c r="E12" s="312"/>
      <c r="F12" s="310">
        <v>0.08</v>
      </c>
      <c r="G12" s="311">
        <v>0.08</v>
      </c>
      <c r="H12" s="311">
        <v>0.08</v>
      </c>
      <c r="I12" s="310">
        <v>0.08</v>
      </c>
    </row>
    <row r="13" spans="2:9" x14ac:dyDescent="0.25">
      <c r="B13" s="282" t="s">
        <v>2598</v>
      </c>
      <c r="F13" s="308">
        <v>275</v>
      </c>
      <c r="G13" s="308">
        <v>275</v>
      </c>
      <c r="H13" s="308">
        <v>276</v>
      </c>
      <c r="I13" s="308">
        <v>281</v>
      </c>
    </row>
    <row r="14" spans="2:9" x14ac:dyDescent="0.25">
      <c r="C14" s="282" t="s">
        <v>2608</v>
      </c>
      <c r="D14" s="282"/>
      <c r="E14" s="282"/>
      <c r="F14" s="309">
        <v>0</v>
      </c>
      <c r="G14" s="308">
        <v>0</v>
      </c>
      <c r="H14" s="308">
        <v>0</v>
      </c>
      <c r="I14" s="308">
        <v>0</v>
      </c>
    </row>
    <row r="15" spans="2:9" x14ac:dyDescent="0.25">
      <c r="B15" s="282" t="s">
        <v>2607</v>
      </c>
      <c r="F15" s="308">
        <v>0</v>
      </c>
      <c r="G15" s="308">
        <v>0</v>
      </c>
      <c r="H15" s="308">
        <v>0</v>
      </c>
      <c r="I15" s="308">
        <v>0</v>
      </c>
    </row>
    <row r="16" spans="2:9" x14ac:dyDescent="0.25">
      <c r="B16" s="282" t="s">
        <v>2606</v>
      </c>
      <c r="F16" s="308">
        <v>0</v>
      </c>
      <c r="G16" s="308">
        <v>0</v>
      </c>
      <c r="H16" s="308">
        <v>0</v>
      </c>
      <c r="I16" s="308">
        <v>0</v>
      </c>
    </row>
    <row r="17" spans="1:9" x14ac:dyDescent="0.25">
      <c r="A17" s="267"/>
      <c r="B17" s="283" t="s">
        <v>2605</v>
      </c>
      <c r="C17" s="267"/>
      <c r="F17" s="308">
        <v>0</v>
      </c>
      <c r="G17" s="308">
        <v>0</v>
      </c>
      <c r="H17" s="308">
        <v>0</v>
      </c>
      <c r="I17" s="308">
        <v>0</v>
      </c>
    </row>
    <row r="18" spans="1:9" x14ac:dyDescent="0.25">
      <c r="A18" s="267"/>
      <c r="B18" s="283" t="s">
        <v>2604</v>
      </c>
      <c r="C18" s="267"/>
      <c r="D18" s="305"/>
      <c r="E18" s="305"/>
      <c r="F18" s="307">
        <v>0</v>
      </c>
      <c r="G18" s="307">
        <v>0</v>
      </c>
      <c r="H18" s="307">
        <v>0</v>
      </c>
      <c r="I18" s="307">
        <v>0</v>
      </c>
    </row>
    <row r="19" spans="1:9" x14ac:dyDescent="0.25">
      <c r="A19" s="267"/>
      <c r="B19" s="283" t="s">
        <v>2603</v>
      </c>
      <c r="C19" s="267"/>
      <c r="D19" s="305"/>
      <c r="E19" s="305"/>
      <c r="F19" s="307">
        <v>16</v>
      </c>
      <c r="G19" s="307">
        <v>16</v>
      </c>
      <c r="H19" s="307">
        <v>17</v>
      </c>
      <c r="I19" s="307">
        <v>18</v>
      </c>
    </row>
    <row r="20" spans="1:9" x14ac:dyDescent="0.25">
      <c r="A20" s="267"/>
      <c r="B20" s="283" t="s">
        <v>2602</v>
      </c>
      <c r="C20" s="267"/>
      <c r="D20" s="305"/>
      <c r="E20" s="305"/>
      <c r="F20" s="307">
        <v>16</v>
      </c>
      <c r="G20" s="307">
        <v>16</v>
      </c>
      <c r="H20" s="307">
        <v>17</v>
      </c>
      <c r="I20" s="307">
        <v>18</v>
      </c>
    </row>
    <row r="21" spans="1:9" x14ac:dyDescent="0.25">
      <c r="A21" s="267"/>
      <c r="B21" s="306"/>
      <c r="C21" s="267"/>
      <c r="D21" s="305"/>
      <c r="E21" s="305"/>
      <c r="F21" s="304"/>
      <c r="G21" s="304"/>
      <c r="H21" s="304"/>
      <c r="I21" s="304"/>
    </row>
    <row r="22" spans="1:9" x14ac:dyDescent="0.25">
      <c r="A22" s="267"/>
      <c r="B22" s="303" t="s">
        <v>2601</v>
      </c>
      <c r="C22" s="302"/>
      <c r="D22" s="301"/>
      <c r="E22" s="301"/>
      <c r="F22" s="300"/>
      <c r="G22" s="300"/>
      <c r="H22" s="300"/>
      <c r="I22" s="300"/>
    </row>
    <row r="23" spans="1:9" ht="7.5" customHeight="1" x14ac:dyDescent="0.25"/>
    <row r="24" spans="1:9" ht="18" x14ac:dyDescent="0.25">
      <c r="B24" s="250" t="s">
        <v>2600</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2599</v>
      </c>
      <c r="C26" s="297"/>
      <c r="D26" s="297"/>
      <c r="E26" s="297"/>
      <c r="F26" s="297" t="s">
        <v>2703</v>
      </c>
      <c r="G26" s="297" t="s">
        <v>2704</v>
      </c>
      <c r="H26" s="297" t="s">
        <v>2705</v>
      </c>
      <c r="I26" s="297" t="s">
        <v>2706</v>
      </c>
    </row>
    <row r="27" spans="1:9" x14ac:dyDescent="0.25">
      <c r="B27" s="282" t="s">
        <v>2598</v>
      </c>
      <c r="F27" s="295">
        <v>275</v>
      </c>
      <c r="G27" s="296">
        <v>275</v>
      </c>
      <c r="H27" s="296">
        <v>276</v>
      </c>
      <c r="I27" s="295">
        <v>281</v>
      </c>
    </row>
    <row r="28" spans="1:9" x14ac:dyDescent="0.25">
      <c r="B28" s="282" t="s">
        <v>2597</v>
      </c>
      <c r="F28" s="295">
        <v>212</v>
      </c>
      <c r="G28" s="296">
        <v>215</v>
      </c>
      <c r="H28" s="296">
        <v>219</v>
      </c>
      <c r="I28" s="295">
        <v>220</v>
      </c>
    </row>
    <row r="29" spans="1:9" x14ac:dyDescent="0.25">
      <c r="B29" s="283" t="s">
        <v>2596</v>
      </c>
      <c r="C29" s="294"/>
      <c r="D29" s="283"/>
      <c r="E29" s="283"/>
      <c r="F29" s="293" t="s">
        <v>2488</v>
      </c>
      <c r="G29" s="293" t="s">
        <v>2488</v>
      </c>
      <c r="H29" s="293" t="s">
        <v>2488</v>
      </c>
      <c r="I29" s="292" t="s">
        <v>2488</v>
      </c>
    </row>
    <row r="30" spans="1:9" x14ac:dyDescent="0.25">
      <c r="B30" s="267"/>
      <c r="C30" s="283" t="s">
        <v>2595</v>
      </c>
      <c r="D30" s="283"/>
      <c r="E30" s="283"/>
      <c r="F30" s="290" t="s">
        <v>2488</v>
      </c>
      <c r="G30" s="290" t="s">
        <v>2488</v>
      </c>
      <c r="H30" s="290" t="s">
        <v>2488</v>
      </c>
      <c r="I30" s="290" t="s">
        <v>2488</v>
      </c>
    </row>
    <row r="31" spans="1:9" x14ac:dyDescent="0.25">
      <c r="B31" s="267"/>
      <c r="C31" s="283" t="s">
        <v>2594</v>
      </c>
      <c r="D31" s="283"/>
      <c r="E31" s="283"/>
      <c r="F31" s="291" t="s">
        <v>2488</v>
      </c>
      <c r="G31" s="291" t="s">
        <v>2488</v>
      </c>
      <c r="H31" s="291" t="s">
        <v>2488</v>
      </c>
      <c r="I31" s="291" t="s">
        <v>2488</v>
      </c>
    </row>
    <row r="32" spans="1:9" x14ac:dyDescent="0.25">
      <c r="B32" s="267"/>
      <c r="C32" s="283" t="s">
        <v>2593</v>
      </c>
      <c r="D32" s="283"/>
      <c r="E32" s="283"/>
      <c r="F32" s="291" t="s">
        <v>2488</v>
      </c>
      <c r="G32" s="291" t="s">
        <v>2488</v>
      </c>
      <c r="H32" s="291" t="s">
        <v>2488</v>
      </c>
      <c r="I32" s="291" t="s">
        <v>2488</v>
      </c>
    </row>
    <row r="33" spans="2:9" x14ac:dyDescent="0.25">
      <c r="B33" s="267"/>
      <c r="C33" s="283" t="s">
        <v>2592</v>
      </c>
      <c r="D33" s="283"/>
      <c r="E33" s="283"/>
      <c r="F33" s="291">
        <v>0</v>
      </c>
      <c r="G33" s="291">
        <v>0</v>
      </c>
      <c r="H33" s="291" t="s">
        <v>2488</v>
      </c>
      <c r="I33" s="291" t="s">
        <v>2488</v>
      </c>
    </row>
    <row r="34" spans="2:9" x14ac:dyDescent="0.25">
      <c r="B34" s="267"/>
      <c r="C34" s="283" t="s">
        <v>2591</v>
      </c>
      <c r="D34" s="283"/>
      <c r="E34" s="283"/>
      <c r="F34" s="291">
        <v>0</v>
      </c>
      <c r="G34" s="291">
        <v>0</v>
      </c>
      <c r="H34" s="291">
        <v>0</v>
      </c>
      <c r="I34" s="291">
        <v>0</v>
      </c>
    </row>
    <row r="35" spans="2:9" x14ac:dyDescent="0.25">
      <c r="B35" s="267"/>
      <c r="C35" s="283" t="s">
        <v>2590</v>
      </c>
      <c r="D35" s="283"/>
      <c r="E35" s="283"/>
      <c r="F35" s="291">
        <v>1</v>
      </c>
      <c r="G35" s="291">
        <v>1</v>
      </c>
      <c r="H35" s="291">
        <v>1</v>
      </c>
      <c r="I35" s="291">
        <v>1</v>
      </c>
    </row>
    <row r="36" spans="2:9" x14ac:dyDescent="0.25">
      <c r="B36" s="267"/>
      <c r="C36" s="283" t="s">
        <v>2589</v>
      </c>
      <c r="D36" s="283"/>
      <c r="E36" s="283"/>
      <c r="F36" s="290">
        <v>4</v>
      </c>
      <c r="G36" s="290">
        <v>5</v>
      </c>
      <c r="H36" s="290">
        <v>5</v>
      </c>
      <c r="I36" s="290">
        <v>5</v>
      </c>
    </row>
    <row r="37" spans="2:9" x14ac:dyDescent="0.25">
      <c r="B37" s="267"/>
      <c r="C37" s="283" t="s">
        <v>2588</v>
      </c>
      <c r="D37" s="283"/>
      <c r="E37" s="283"/>
      <c r="F37" s="289">
        <v>30</v>
      </c>
      <c r="G37" s="289">
        <v>32</v>
      </c>
      <c r="H37" s="289">
        <v>33</v>
      </c>
      <c r="I37" s="289">
        <v>35</v>
      </c>
    </row>
    <row r="38" spans="2:9" x14ac:dyDescent="0.25">
      <c r="B38" s="267"/>
      <c r="C38" s="283" t="s">
        <v>2587</v>
      </c>
      <c r="D38" s="283"/>
      <c r="E38" s="283"/>
      <c r="F38" s="289">
        <v>239</v>
      </c>
      <c r="G38" s="289">
        <v>237</v>
      </c>
      <c r="H38" s="289">
        <v>237</v>
      </c>
      <c r="I38" s="289">
        <v>240</v>
      </c>
    </row>
    <row r="39" spans="2:9" x14ac:dyDescent="0.25">
      <c r="B39" s="283" t="s">
        <v>2586</v>
      </c>
      <c r="C39" s="283" t="s">
        <v>2585</v>
      </c>
      <c r="D39" s="283"/>
      <c r="E39" s="283"/>
      <c r="F39" s="287" t="s">
        <v>2488</v>
      </c>
      <c r="G39" s="287" t="s">
        <v>2488</v>
      </c>
      <c r="H39" s="287" t="s">
        <v>2488</v>
      </c>
      <c r="I39" s="287" t="s">
        <v>2488</v>
      </c>
    </row>
    <row r="40" spans="2:9" x14ac:dyDescent="0.25">
      <c r="B40" s="267"/>
      <c r="C40" s="283" t="s">
        <v>2584</v>
      </c>
      <c r="D40" s="283"/>
      <c r="E40" s="283"/>
      <c r="F40" s="287">
        <v>1</v>
      </c>
      <c r="G40" s="287">
        <v>1</v>
      </c>
      <c r="H40" s="287">
        <v>1</v>
      </c>
      <c r="I40" s="287">
        <v>1</v>
      </c>
    </row>
    <row r="41" spans="2:9" x14ac:dyDescent="0.25">
      <c r="B41" s="267"/>
      <c r="C41" s="283" t="s">
        <v>2583</v>
      </c>
      <c r="D41" s="283"/>
      <c r="E41" s="283"/>
      <c r="F41" s="288" t="s">
        <v>2488</v>
      </c>
      <c r="G41" s="288" t="s">
        <v>2488</v>
      </c>
      <c r="H41" s="288" t="s">
        <v>2488</v>
      </c>
      <c r="I41" s="288" t="s">
        <v>2488</v>
      </c>
    </row>
    <row r="42" spans="2:9" x14ac:dyDescent="0.25">
      <c r="B42" s="283" t="s">
        <v>2582</v>
      </c>
      <c r="C42" s="283" t="s">
        <v>2581</v>
      </c>
      <c r="D42" s="283"/>
      <c r="E42" s="283"/>
      <c r="F42" s="287">
        <v>1</v>
      </c>
      <c r="G42" s="287">
        <v>1</v>
      </c>
      <c r="H42" s="287">
        <v>1</v>
      </c>
      <c r="I42" s="287">
        <v>1</v>
      </c>
    </row>
    <row r="43" spans="2:9" x14ac:dyDescent="0.25">
      <c r="B43" s="267"/>
      <c r="C43" s="283" t="s">
        <v>2580</v>
      </c>
      <c r="D43" s="283"/>
      <c r="E43" s="283"/>
      <c r="F43" s="287">
        <v>0</v>
      </c>
      <c r="G43" s="287">
        <v>0</v>
      </c>
      <c r="H43" s="287">
        <v>0</v>
      </c>
      <c r="I43" s="287">
        <v>0</v>
      </c>
    </row>
    <row r="44" spans="2:9" x14ac:dyDescent="0.25">
      <c r="B44" s="267"/>
      <c r="C44" s="283" t="s">
        <v>2579</v>
      </c>
      <c r="D44" s="283"/>
      <c r="E44" s="283"/>
      <c r="F44" s="287">
        <v>0</v>
      </c>
      <c r="G44" s="287">
        <v>0</v>
      </c>
      <c r="H44" s="287">
        <v>0</v>
      </c>
      <c r="I44" s="287">
        <v>0</v>
      </c>
    </row>
    <row r="45" spans="2:9" x14ac:dyDescent="0.25">
      <c r="B45" s="283" t="s">
        <v>2578</v>
      </c>
      <c r="C45" s="283" t="s">
        <v>208</v>
      </c>
      <c r="D45" s="283"/>
      <c r="E45" s="283"/>
      <c r="F45" s="286">
        <v>1</v>
      </c>
      <c r="G45" s="286">
        <v>1</v>
      </c>
      <c r="H45" s="286">
        <v>1</v>
      </c>
      <c r="I45" s="286">
        <v>1</v>
      </c>
    </row>
    <row r="46" spans="2:9" x14ac:dyDescent="0.25">
      <c r="B46" s="267"/>
      <c r="C46" s="283" t="s">
        <v>195</v>
      </c>
      <c r="D46" s="283"/>
      <c r="E46" s="283"/>
      <c r="F46" s="286">
        <v>0</v>
      </c>
      <c r="G46" s="286">
        <v>0</v>
      </c>
      <c r="H46" s="286">
        <v>0</v>
      </c>
      <c r="I46" s="286">
        <v>0</v>
      </c>
    </row>
    <row r="47" spans="2:9" x14ac:dyDescent="0.25">
      <c r="B47" s="267"/>
      <c r="C47" s="283" t="s">
        <v>214</v>
      </c>
      <c r="D47" s="283"/>
      <c r="E47" s="283"/>
      <c r="F47" s="285" t="s">
        <v>2488</v>
      </c>
      <c r="G47" s="285" t="s">
        <v>2488</v>
      </c>
      <c r="H47" s="285" t="s">
        <v>2488</v>
      </c>
      <c r="I47" s="285" t="s">
        <v>2488</v>
      </c>
    </row>
    <row r="48" spans="2:9" x14ac:dyDescent="0.25">
      <c r="B48" s="267"/>
      <c r="C48" s="283" t="s">
        <v>1139</v>
      </c>
      <c r="D48" s="283"/>
      <c r="E48" s="283"/>
      <c r="F48" s="285" t="s">
        <v>2488</v>
      </c>
      <c r="G48" s="285" t="s">
        <v>2488</v>
      </c>
      <c r="H48" s="285" t="s">
        <v>2488</v>
      </c>
      <c r="I48" s="285" t="s">
        <v>2488</v>
      </c>
    </row>
    <row r="49" spans="2:11" x14ac:dyDescent="0.25">
      <c r="B49" s="267"/>
      <c r="C49" s="283" t="s">
        <v>199</v>
      </c>
      <c r="D49" s="283"/>
      <c r="E49" s="283"/>
      <c r="F49" s="285" t="s">
        <v>2488</v>
      </c>
      <c r="G49" s="285" t="s">
        <v>2488</v>
      </c>
      <c r="H49" s="285" t="s">
        <v>2488</v>
      </c>
      <c r="I49" s="285" t="s">
        <v>2488</v>
      </c>
    </row>
    <row r="50" spans="2:11" x14ac:dyDescent="0.25">
      <c r="B50" s="267"/>
      <c r="C50" s="283" t="s">
        <v>1141</v>
      </c>
      <c r="D50" s="283"/>
      <c r="E50" s="283"/>
      <c r="F50" s="285" t="s">
        <v>2488</v>
      </c>
      <c r="G50" s="285" t="s">
        <v>2488</v>
      </c>
      <c r="H50" s="285" t="s">
        <v>2488</v>
      </c>
      <c r="I50" s="285" t="s">
        <v>2488</v>
      </c>
    </row>
    <row r="51" spans="2:11" x14ac:dyDescent="0.25">
      <c r="B51" s="267"/>
      <c r="C51" s="283" t="s">
        <v>128</v>
      </c>
      <c r="D51" s="283"/>
      <c r="E51" s="283"/>
      <c r="F51" s="285" t="s">
        <v>2488</v>
      </c>
      <c r="G51" s="285" t="s">
        <v>2488</v>
      </c>
      <c r="H51" s="285" t="s">
        <v>2488</v>
      </c>
      <c r="I51" s="285" t="s">
        <v>2488</v>
      </c>
    </row>
    <row r="52" spans="2:11" x14ac:dyDescent="0.25">
      <c r="B52" s="283" t="s">
        <v>2577</v>
      </c>
      <c r="C52" s="267"/>
      <c r="D52" s="267"/>
      <c r="E52" s="267"/>
      <c r="F52" s="284">
        <v>1</v>
      </c>
      <c r="G52" s="284">
        <v>1</v>
      </c>
      <c r="H52" s="284">
        <v>1</v>
      </c>
      <c r="I52" s="284">
        <v>1</v>
      </c>
    </row>
    <row r="53" spans="2:11" x14ac:dyDescent="0.25">
      <c r="B53" s="283" t="s">
        <v>2576</v>
      </c>
      <c r="C53" s="267"/>
      <c r="D53" s="267"/>
      <c r="E53" s="267"/>
      <c r="F53" s="284">
        <v>1</v>
      </c>
      <c r="G53" s="284">
        <v>1</v>
      </c>
      <c r="H53" s="284">
        <v>1</v>
      </c>
      <c r="I53" s="284">
        <v>1</v>
      </c>
    </row>
    <row r="54" spans="2:11" x14ac:dyDescent="0.25">
      <c r="B54" s="283" t="s">
        <v>2575</v>
      </c>
      <c r="C54" s="267"/>
      <c r="D54" s="267"/>
      <c r="E54" s="267"/>
      <c r="F54" s="284">
        <v>1</v>
      </c>
      <c r="G54" s="284">
        <v>1</v>
      </c>
      <c r="H54" s="284">
        <v>1</v>
      </c>
      <c r="I54" s="284">
        <v>1</v>
      </c>
    </row>
    <row r="55" spans="2:11" x14ac:dyDescent="0.25">
      <c r="B55" s="283" t="s">
        <v>2574</v>
      </c>
      <c r="C55" s="283"/>
      <c r="D55" s="283"/>
      <c r="E55" s="283"/>
      <c r="F55" s="280"/>
      <c r="G55" s="281"/>
      <c r="H55" s="281"/>
      <c r="I55" s="280"/>
    </row>
    <row r="56" spans="2:11" x14ac:dyDescent="0.25">
      <c r="B56" s="267"/>
      <c r="C56" s="283" t="s">
        <v>2699</v>
      </c>
      <c r="D56" s="283"/>
      <c r="E56" s="283"/>
      <c r="F56" s="280" t="s">
        <v>2566</v>
      </c>
      <c r="G56" s="281" t="s">
        <v>2566</v>
      </c>
      <c r="H56" s="281" t="s">
        <v>2566</v>
      </c>
      <c r="I56" s="280" t="s">
        <v>2566</v>
      </c>
    </row>
    <row r="57" spans="2:11" x14ac:dyDescent="0.25">
      <c r="C57" s="282" t="s">
        <v>2573</v>
      </c>
      <c r="D57" s="282"/>
      <c r="E57" s="282"/>
      <c r="F57" s="280" t="s">
        <v>2566</v>
      </c>
      <c r="G57" s="281" t="s">
        <v>2566</v>
      </c>
      <c r="H57" s="281" t="s">
        <v>2566</v>
      </c>
      <c r="I57" s="280" t="s">
        <v>2566</v>
      </c>
    </row>
    <row r="58" spans="2:11" x14ac:dyDescent="0.25">
      <c r="C58" s="282" t="s">
        <v>2698</v>
      </c>
      <c r="D58" s="282"/>
      <c r="E58" s="282"/>
      <c r="F58" s="280" t="s">
        <v>2566</v>
      </c>
      <c r="G58" s="281" t="s">
        <v>2566</v>
      </c>
      <c r="H58" s="281" t="s">
        <v>2566</v>
      </c>
      <c r="I58" s="280" t="s">
        <v>2566</v>
      </c>
    </row>
    <row r="59" spans="2:11" ht="27" customHeight="1" x14ac:dyDescent="0.25">
      <c r="B59" s="404" t="s">
        <v>2572</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2571</v>
      </c>
      <c r="K61"/>
    </row>
    <row r="62" spans="2:11" x14ac:dyDescent="0.25">
      <c r="B62" s="278" t="s">
        <v>2570</v>
      </c>
      <c r="C62" s="277" t="s">
        <v>2566</v>
      </c>
      <c r="D62" s="277" t="s">
        <v>2565</v>
      </c>
      <c r="E62" s="277" t="s">
        <v>2564</v>
      </c>
      <c r="F62" s="277" t="s">
        <v>2563</v>
      </c>
      <c r="G62" s="277" t="s">
        <v>2562</v>
      </c>
      <c r="H62" s="277" t="s">
        <v>2561</v>
      </c>
      <c r="I62" s="277" t="s">
        <v>2560</v>
      </c>
      <c r="J62" s="277" t="s">
        <v>2559</v>
      </c>
      <c r="K62" s="277" t="s">
        <v>2558</v>
      </c>
    </row>
    <row r="63" spans="2:11" x14ac:dyDescent="0.25">
      <c r="B63" s="277" t="s">
        <v>2569</v>
      </c>
      <c r="C63" s="277"/>
      <c r="D63" s="277"/>
      <c r="E63" s="277"/>
      <c r="F63" s="277"/>
      <c r="G63" s="277"/>
      <c r="H63" s="277"/>
      <c r="I63" s="277"/>
      <c r="J63" s="277"/>
      <c r="K63" s="277"/>
    </row>
    <row r="64" spans="2:11" x14ac:dyDescent="0.25">
      <c r="B64" s="277" t="s">
        <v>2555</v>
      </c>
      <c r="C64" s="279">
        <v>5.7254748471515793</v>
      </c>
      <c r="D64" s="275"/>
      <c r="E64" s="277"/>
      <c r="F64" s="277"/>
      <c r="G64" s="277"/>
      <c r="H64" s="277"/>
      <c r="I64" s="277"/>
      <c r="J64" s="277"/>
      <c r="K64" s="277"/>
    </row>
    <row r="65" spans="2:11" x14ac:dyDescent="0.25">
      <c r="B65" s="277" t="s">
        <v>2554</v>
      </c>
      <c r="C65" s="279">
        <v>9.228902416770481</v>
      </c>
      <c r="D65" s="275"/>
      <c r="E65" s="277"/>
      <c r="F65" s="277"/>
      <c r="G65" s="277"/>
      <c r="H65" s="277"/>
      <c r="I65" s="277"/>
      <c r="J65" s="277"/>
      <c r="K65" s="277"/>
    </row>
    <row r="66" spans="2:11" x14ac:dyDescent="0.25">
      <c r="B66" s="277" t="s">
        <v>2545</v>
      </c>
      <c r="C66" s="279">
        <v>2.1926227337484034</v>
      </c>
      <c r="D66" s="275"/>
      <c r="E66" s="277"/>
      <c r="F66" s="277"/>
      <c r="G66" s="277"/>
      <c r="H66" s="277"/>
      <c r="I66" s="277"/>
      <c r="J66" s="277"/>
      <c r="K66" s="277"/>
    </row>
    <row r="67" spans="2:11" x14ac:dyDescent="0.25">
      <c r="B67" s="277" t="s">
        <v>130</v>
      </c>
      <c r="C67" s="279">
        <v>17.146999997670463</v>
      </c>
      <c r="D67" s="275"/>
      <c r="E67" s="277"/>
      <c r="F67" s="277"/>
      <c r="G67" s="277"/>
      <c r="H67" s="277"/>
      <c r="I67" s="277"/>
      <c r="J67" s="277"/>
      <c r="K67" s="277"/>
    </row>
    <row r="68" spans="2:11" x14ac:dyDescent="0.25">
      <c r="C68" s="272"/>
    </row>
    <row r="69" spans="2:11" x14ac:dyDescent="0.25">
      <c r="B69" s="198" t="s">
        <v>2568</v>
      </c>
    </row>
    <row r="70" spans="2:11" x14ac:dyDescent="0.25">
      <c r="B70" s="278" t="s">
        <v>2567</v>
      </c>
      <c r="C70" s="277" t="s">
        <v>2566</v>
      </c>
      <c r="D70" s="277" t="s">
        <v>2565</v>
      </c>
      <c r="E70" s="277" t="s">
        <v>2564</v>
      </c>
      <c r="F70" s="277" t="s">
        <v>2563</v>
      </c>
      <c r="G70" s="277" t="s">
        <v>2562</v>
      </c>
      <c r="H70" s="277" t="s">
        <v>2561</v>
      </c>
      <c r="I70" s="277" t="s">
        <v>2560</v>
      </c>
      <c r="J70" s="277" t="s">
        <v>2559</v>
      </c>
      <c r="K70" s="277" t="s">
        <v>2558</v>
      </c>
    </row>
    <row r="71" spans="2:11" x14ac:dyDescent="0.25">
      <c r="B71" s="277" t="s">
        <v>2553</v>
      </c>
      <c r="C71" s="275">
        <v>2.1</v>
      </c>
      <c r="D71" s="275"/>
      <c r="E71" s="277"/>
      <c r="F71" s="277"/>
      <c r="G71" s="277"/>
      <c r="H71" s="277"/>
      <c r="I71" s="277"/>
      <c r="J71" s="277"/>
      <c r="K71" s="277"/>
    </row>
    <row r="72" spans="2:11" x14ac:dyDescent="0.25">
      <c r="B72" s="277" t="s">
        <v>2552</v>
      </c>
      <c r="C72" s="276"/>
      <c r="D72" s="275"/>
      <c r="E72" s="277"/>
      <c r="F72" s="277"/>
      <c r="G72" s="277"/>
      <c r="H72" s="277"/>
      <c r="I72" s="277"/>
      <c r="J72" s="277"/>
      <c r="K72" s="277"/>
    </row>
    <row r="73" spans="2:11" x14ac:dyDescent="0.25">
      <c r="B73" s="277" t="s">
        <v>2242</v>
      </c>
      <c r="C73" s="276">
        <v>15.1</v>
      </c>
      <c r="D73" s="275"/>
      <c r="E73" s="277"/>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17.100000000000001</v>
      </c>
      <c r="D75" s="275">
        <v>0</v>
      </c>
      <c r="E75" s="277">
        <v>0</v>
      </c>
      <c r="F75" s="277"/>
      <c r="G75" s="277"/>
      <c r="H75" s="277"/>
      <c r="I75" s="277"/>
      <c r="J75" s="277"/>
      <c r="K75" s="277"/>
    </row>
    <row r="76" spans="2:11" x14ac:dyDescent="0.25">
      <c r="C76" s="272"/>
    </row>
    <row r="77" spans="2:11" x14ac:dyDescent="0.25">
      <c r="B77" s="198" t="s">
        <v>2557</v>
      </c>
    </row>
    <row r="78" spans="2:11" x14ac:dyDescent="0.25">
      <c r="B78" s="278" t="s">
        <v>2556</v>
      </c>
      <c r="C78" s="277" t="s">
        <v>2555</v>
      </c>
      <c r="D78" s="277" t="s">
        <v>2554</v>
      </c>
      <c r="E78" s="277" t="s">
        <v>2545</v>
      </c>
      <c r="F78" s="277" t="s">
        <v>130</v>
      </c>
    </row>
    <row r="79" spans="2:11" x14ac:dyDescent="0.25">
      <c r="B79" s="277" t="s">
        <v>2553</v>
      </c>
      <c r="C79" s="275">
        <v>0.1558254231748564</v>
      </c>
      <c r="D79" s="275">
        <v>1.0425159820771079</v>
      </c>
      <c r="E79" s="275">
        <v>0.86024422224011399</v>
      </c>
      <c r="F79" s="275">
        <v>2.0585856274920782</v>
      </c>
    </row>
    <row r="80" spans="2:11" x14ac:dyDescent="0.25">
      <c r="B80" s="277" t="s">
        <v>2552</v>
      </c>
      <c r="C80" s="276"/>
      <c r="D80" s="275"/>
      <c r="E80" s="275"/>
      <c r="F80" s="275"/>
    </row>
    <row r="81" spans="2:11" x14ac:dyDescent="0.25">
      <c r="B81" s="277" t="s">
        <v>2242</v>
      </c>
      <c r="C81" s="276">
        <v>5.569649423976724</v>
      </c>
      <c r="D81" s="275">
        <v>8.1863864346933699</v>
      </c>
      <c r="E81" s="275">
        <v>1.3323785115082865</v>
      </c>
      <c r="F81" s="275">
        <v>15.088414370178381</v>
      </c>
    </row>
    <row r="82" spans="2:11" ht="15" customHeight="1" x14ac:dyDescent="0.25">
      <c r="B82" s="270" t="s">
        <v>2243</v>
      </c>
      <c r="C82" s="276"/>
      <c r="D82" s="275"/>
      <c r="E82" s="275"/>
      <c r="F82" s="275"/>
    </row>
    <row r="83" spans="2:11" x14ac:dyDescent="0.25">
      <c r="B83" s="277" t="s">
        <v>130</v>
      </c>
      <c r="C83" s="276">
        <v>5.7254748471515802</v>
      </c>
      <c r="D83" s="275">
        <v>9.2289024167704774</v>
      </c>
      <c r="E83" s="275">
        <v>2.1926227337484003</v>
      </c>
      <c r="F83" s="275">
        <v>17.146999997670459</v>
      </c>
    </row>
    <row r="84" spans="2:11" x14ac:dyDescent="0.25">
      <c r="C84" s="272"/>
    </row>
    <row r="85" spans="2:11" s="258" customFormat="1" x14ac:dyDescent="0.25">
      <c r="B85" s="198" t="s">
        <v>2551</v>
      </c>
      <c r="C85" s="18"/>
      <c r="D85" s="18"/>
      <c r="E85" s="18"/>
      <c r="F85" s="18"/>
      <c r="G85" s="18"/>
      <c r="H85" s="18"/>
      <c r="I85" s="18"/>
      <c r="J85" s="18"/>
      <c r="K85" s="18"/>
    </row>
    <row r="86" spans="2:11" x14ac:dyDescent="0.25">
      <c r="B86" s="405" t="s">
        <v>2550</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2549</v>
      </c>
      <c r="C89" s="268"/>
      <c r="D89" s="267"/>
    </row>
    <row r="90" spans="2:11" x14ac:dyDescent="0.25">
      <c r="B90" s="270" t="s">
        <v>2547</v>
      </c>
      <c r="C90" s="269">
        <v>0</v>
      </c>
      <c r="D90" s="267"/>
    </row>
    <row r="91" spans="2:11" x14ac:dyDescent="0.25">
      <c r="B91" s="270" t="s">
        <v>2546</v>
      </c>
      <c r="C91" s="269">
        <v>0</v>
      </c>
      <c r="D91" s="267"/>
    </row>
    <row r="92" spans="2:11" x14ac:dyDescent="0.25">
      <c r="B92" s="270" t="s">
        <v>2545</v>
      </c>
      <c r="C92" s="269">
        <v>0</v>
      </c>
      <c r="D92" s="267"/>
    </row>
    <row r="93" spans="2:11" x14ac:dyDescent="0.25">
      <c r="B93" s="270" t="s">
        <v>130</v>
      </c>
      <c r="C93" s="269">
        <v>0</v>
      </c>
      <c r="D93" s="267"/>
    </row>
    <row r="94" spans="2:11" x14ac:dyDescent="0.25">
      <c r="B94" s="267"/>
      <c r="C94" s="267"/>
      <c r="D94" s="267"/>
    </row>
    <row r="95" spans="2:11" x14ac:dyDescent="0.25">
      <c r="B95" s="271" t="s">
        <v>2548</v>
      </c>
      <c r="C95" s="268"/>
      <c r="D95" s="267"/>
    </row>
    <row r="96" spans="2:11" x14ac:dyDescent="0.25">
      <c r="B96" s="270" t="s">
        <v>2547</v>
      </c>
      <c r="C96" s="269">
        <v>0</v>
      </c>
      <c r="D96" s="267"/>
    </row>
    <row r="97" spans="2:6" x14ac:dyDescent="0.25">
      <c r="B97" s="270" t="s">
        <v>2546</v>
      </c>
      <c r="C97" s="269">
        <v>0</v>
      </c>
      <c r="D97" s="267"/>
    </row>
    <row r="98" spans="2:6" x14ac:dyDescent="0.25">
      <c r="B98" s="270" t="s">
        <v>2545</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2544</v>
      </c>
      <c r="C103" s="408"/>
      <c r="D103" s="408"/>
      <c r="E103" s="408"/>
      <c r="F103" s="408"/>
    </row>
    <row r="104" spans="2:6" ht="18" x14ac:dyDescent="0.25">
      <c r="B104" s="256"/>
      <c r="C104" s="266"/>
      <c r="D104" s="265"/>
      <c r="E104" s="265"/>
      <c r="F104" s="265"/>
    </row>
    <row r="105" spans="2:6" x14ac:dyDescent="0.25">
      <c r="B105" s="264" t="s">
        <v>2543</v>
      </c>
      <c r="C105" s="262">
        <v>275</v>
      </c>
    </row>
    <row r="106" spans="2:6" x14ac:dyDescent="0.25">
      <c r="B106" s="263" t="s">
        <v>2542</v>
      </c>
      <c r="C106" s="379">
        <v>1</v>
      </c>
      <c r="D106"/>
    </row>
    <row r="107" spans="2:6" x14ac:dyDescent="0.25">
      <c r="B107" s="263" t="s">
        <v>2541</v>
      </c>
      <c r="C107" s="262"/>
    </row>
    <row r="108" spans="2:6" x14ac:dyDescent="0.25">
      <c r="B108" s="263" t="s">
        <v>2540</v>
      </c>
      <c r="C108" s="262"/>
    </row>
    <row r="109" spans="2:6" x14ac:dyDescent="0.25">
      <c r="B109" s="263" t="s">
        <v>2539</v>
      </c>
      <c r="C109" s="262"/>
    </row>
    <row r="110" spans="2:6" x14ac:dyDescent="0.25">
      <c r="B110" s="263" t="s">
        <v>2538</v>
      </c>
      <c r="C110" s="262"/>
    </row>
    <row r="111" spans="2:6" x14ac:dyDescent="0.25">
      <c r="B111" s="263" t="s">
        <v>2537</v>
      </c>
      <c r="C111" s="262"/>
    </row>
    <row r="112" spans="2:6" x14ac:dyDescent="0.25">
      <c r="B112" s="263" t="s">
        <v>2536</v>
      </c>
      <c r="C112" s="262"/>
    </row>
    <row r="113" spans="2:6" x14ac:dyDescent="0.25">
      <c r="B113" s="261"/>
      <c r="C113" s="1"/>
    </row>
    <row r="115" spans="2:6" ht="18" x14ac:dyDescent="0.25">
      <c r="B115" s="408" t="s">
        <v>2535</v>
      </c>
      <c r="C115" s="408"/>
      <c r="D115" s="408"/>
      <c r="E115" s="408"/>
      <c r="F115" s="408"/>
    </row>
    <row r="116" spans="2:6" ht="18" x14ac:dyDescent="0.25">
      <c r="B116" s="256"/>
      <c r="C116" s="402" t="s">
        <v>2530</v>
      </c>
      <c r="D116" s="402"/>
      <c r="E116" s="402"/>
      <c r="F116" s="402"/>
    </row>
    <row r="117" spans="2:6" x14ac:dyDescent="0.25">
      <c r="B117" s="253" t="s">
        <v>2534</v>
      </c>
      <c r="C117" s="409"/>
      <c r="D117" s="409"/>
      <c r="E117" s="409"/>
      <c r="F117" s="409"/>
    </row>
    <row r="118" spans="2:6" x14ac:dyDescent="0.25">
      <c r="B118" s="253"/>
      <c r="C118" s="260"/>
      <c r="D118" s="260"/>
      <c r="E118" s="260"/>
      <c r="F118" s="260"/>
    </row>
    <row r="119" spans="2:6" x14ac:dyDescent="0.25">
      <c r="B119" s="252" t="s">
        <v>2533</v>
      </c>
      <c r="C119" s="410"/>
      <c r="D119" s="410"/>
      <c r="E119" s="410"/>
      <c r="F119" s="410"/>
    </row>
    <row r="120" spans="2:6" x14ac:dyDescent="0.25">
      <c r="B120" s="259" t="s">
        <v>2532</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2531</v>
      </c>
      <c r="C124" s="408"/>
      <c r="D124" s="408"/>
      <c r="E124" s="408"/>
      <c r="F124" s="408"/>
    </row>
    <row r="125" spans="2:6" ht="18" x14ac:dyDescent="0.25">
      <c r="B125" s="256"/>
      <c r="C125" s="402" t="s">
        <v>2530</v>
      </c>
      <c r="D125" s="402"/>
      <c r="E125" s="402"/>
      <c r="F125" s="402"/>
    </row>
    <row r="126" spans="2:6" x14ac:dyDescent="0.25">
      <c r="B126" s="255"/>
      <c r="C126" s="411" t="s">
        <v>2529</v>
      </c>
      <c r="D126" s="411"/>
      <c r="E126" s="411" t="s">
        <v>2528</v>
      </c>
      <c r="F126" s="411"/>
    </row>
    <row r="127" spans="2:6" ht="30" x14ac:dyDescent="0.25">
      <c r="B127" s="254" t="s">
        <v>2527</v>
      </c>
      <c r="C127" s="409" t="s">
        <v>2524</v>
      </c>
      <c r="D127" s="409"/>
      <c r="E127" s="409"/>
      <c r="F127" s="409"/>
    </row>
    <row r="128" spans="2:6" x14ac:dyDescent="0.25">
      <c r="B128" s="253" t="s">
        <v>2526</v>
      </c>
      <c r="C128" s="409" t="s">
        <v>2524</v>
      </c>
      <c r="D128" s="409"/>
      <c r="E128" s="409"/>
      <c r="F128" s="409"/>
    </row>
    <row r="129" spans="2:9" x14ac:dyDescent="0.25">
      <c r="B129" s="252" t="s">
        <v>2525</v>
      </c>
      <c r="C129" s="410"/>
      <c r="D129" s="410"/>
      <c r="E129" s="410" t="s">
        <v>2524</v>
      </c>
      <c r="F129" s="410"/>
    </row>
    <row r="130" spans="2:9" x14ac:dyDescent="0.25">
      <c r="B130" s="251" t="s">
        <v>2523</v>
      </c>
    </row>
    <row r="131" spans="2:9" x14ac:dyDescent="0.25">
      <c r="I131" s="217" t="s">
        <v>2487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2407</v>
      </c>
      <c r="K4" s="340" t="s">
        <v>2628</v>
      </c>
      <c r="L4" s="339">
        <v>45199</v>
      </c>
    </row>
    <row r="5" spans="1:13" x14ac:dyDescent="0.25">
      <c r="B5" s="338" t="s">
        <v>2627</v>
      </c>
    </row>
    <row r="7" spans="1:13" ht="15.75" x14ac:dyDescent="0.25">
      <c r="B7" s="337" t="s">
        <v>2626</v>
      </c>
    </row>
    <row r="8" spans="1:13" ht="3.75" customHeight="1" x14ac:dyDescent="0.25">
      <c r="B8" s="337"/>
    </row>
    <row r="9" spans="1:13" x14ac:dyDescent="0.25">
      <c r="B9" s="336" t="s">
        <v>2469</v>
      </c>
      <c r="C9" s="328"/>
      <c r="D9" s="328"/>
      <c r="E9" s="328"/>
      <c r="F9" s="328"/>
      <c r="G9" s="328"/>
      <c r="H9" s="328"/>
      <c r="I9" s="328"/>
      <c r="J9" s="328"/>
      <c r="K9" s="328"/>
      <c r="L9" s="328"/>
      <c r="M9" s="328"/>
    </row>
    <row r="10" spans="1:13" ht="45" x14ac:dyDescent="0.25">
      <c r="A10" s="267"/>
      <c r="B10" s="302"/>
      <c r="C10" s="326" t="s">
        <v>2624</v>
      </c>
      <c r="D10" s="325" t="s">
        <v>2623</v>
      </c>
      <c r="E10" s="325" t="s">
        <v>2622</v>
      </c>
      <c r="F10" s="325" t="s">
        <v>2621</v>
      </c>
      <c r="G10" s="325" t="s">
        <v>2620</v>
      </c>
      <c r="H10" s="325" t="s">
        <v>2619</v>
      </c>
      <c r="I10" s="325" t="s">
        <v>2618</v>
      </c>
      <c r="J10" s="325" t="s">
        <v>766</v>
      </c>
      <c r="K10" s="325" t="s">
        <v>2617</v>
      </c>
      <c r="L10" s="325" t="s">
        <v>128</v>
      </c>
      <c r="M10" s="324" t="s">
        <v>130</v>
      </c>
    </row>
    <row r="11" spans="1:13" x14ac:dyDescent="0.25">
      <c r="A11" s="267"/>
      <c r="B11" s="323" t="s">
        <v>130</v>
      </c>
      <c r="C11" s="335">
        <v>130226</v>
      </c>
      <c r="D11" s="334">
        <v>10929</v>
      </c>
      <c r="E11" s="334">
        <v>4637</v>
      </c>
      <c r="F11" s="334">
        <v>2948</v>
      </c>
      <c r="G11" s="334">
        <v>3365</v>
      </c>
      <c r="H11" s="334">
        <v>312</v>
      </c>
      <c r="I11" s="334">
        <v>1997</v>
      </c>
      <c r="J11" s="334">
        <v>2057</v>
      </c>
      <c r="K11" s="334">
        <v>480</v>
      </c>
      <c r="L11" s="334">
        <v>100</v>
      </c>
      <c r="M11" s="333">
        <v>157051</v>
      </c>
    </row>
    <row r="12" spans="1:13" x14ac:dyDescent="0.25">
      <c r="A12" s="267"/>
      <c r="B12" s="319" t="s">
        <v>2615</v>
      </c>
      <c r="C12" s="318">
        <v>83</v>
      </c>
      <c r="D12" s="318">
        <v>7</v>
      </c>
      <c r="E12" s="318">
        <v>3</v>
      </c>
      <c r="F12" s="318">
        <v>2</v>
      </c>
      <c r="G12" s="318">
        <v>2</v>
      </c>
      <c r="H12" s="318">
        <v>0</v>
      </c>
      <c r="I12" s="318">
        <v>1</v>
      </c>
      <c r="J12" s="318">
        <v>1</v>
      </c>
      <c r="K12" s="318">
        <v>0</v>
      </c>
      <c r="L12" s="318">
        <v>0</v>
      </c>
      <c r="M12" s="318">
        <v>99</v>
      </c>
    </row>
    <row r="13" spans="1:13" x14ac:dyDescent="0.25">
      <c r="A13" s="267"/>
      <c r="B13" s="267"/>
      <c r="C13" s="332"/>
    </row>
    <row r="14" spans="1:13" ht="15.75" x14ac:dyDescent="0.25">
      <c r="A14" s="267"/>
      <c r="B14" s="331" t="s">
        <v>2625</v>
      </c>
      <c r="C14" s="267"/>
    </row>
    <row r="15" spans="1:13" ht="3.75" customHeight="1" x14ac:dyDescent="0.25">
      <c r="A15" s="267"/>
      <c r="B15" s="331"/>
      <c r="C15" s="267"/>
    </row>
    <row r="16" spans="1:13" x14ac:dyDescent="0.25">
      <c r="A16" s="267"/>
      <c r="B16" s="330" t="s">
        <v>2467</v>
      </c>
      <c r="C16" s="329"/>
      <c r="D16" s="328"/>
      <c r="E16" s="328"/>
      <c r="F16" s="328"/>
      <c r="G16" s="328"/>
      <c r="H16" s="328"/>
      <c r="I16" s="328"/>
      <c r="J16" s="328"/>
      <c r="K16" s="328"/>
      <c r="L16" s="328"/>
      <c r="M16" s="328"/>
    </row>
    <row r="17" spans="1:14" ht="45" x14ac:dyDescent="0.25">
      <c r="A17" s="267"/>
      <c r="B17" s="302"/>
      <c r="C17" s="326" t="s">
        <v>2624</v>
      </c>
      <c r="D17" s="325" t="s">
        <v>2623</v>
      </c>
      <c r="E17" s="325" t="s">
        <v>2622</v>
      </c>
      <c r="F17" s="325" t="s">
        <v>2621</v>
      </c>
      <c r="G17" s="325" t="s">
        <v>2620</v>
      </c>
      <c r="H17" s="325" t="s">
        <v>2619</v>
      </c>
      <c r="I17" s="325" t="s">
        <v>2618</v>
      </c>
      <c r="J17" s="325" t="s">
        <v>766</v>
      </c>
      <c r="K17" s="325" t="s">
        <v>2617</v>
      </c>
      <c r="L17" s="325" t="s">
        <v>128</v>
      </c>
      <c r="M17" s="324" t="s">
        <v>130</v>
      </c>
    </row>
    <row r="18" spans="1:14" x14ac:dyDescent="0.25">
      <c r="A18" s="267"/>
      <c r="B18" s="323" t="s">
        <v>130</v>
      </c>
      <c r="C18" s="322">
        <v>170</v>
      </c>
      <c r="D18" s="321">
        <v>8.16</v>
      </c>
      <c r="E18" s="321">
        <v>22.2</v>
      </c>
      <c r="F18" s="321">
        <v>23.39</v>
      </c>
      <c r="G18" s="321">
        <v>19.86</v>
      </c>
      <c r="H18" s="321">
        <v>2.86</v>
      </c>
      <c r="I18" s="321">
        <v>14.72</v>
      </c>
      <c r="J18" s="321">
        <v>6.56</v>
      </c>
      <c r="K18" s="321">
        <v>6.91</v>
      </c>
      <c r="L18" s="321">
        <v>7.0000000000000007E-2</v>
      </c>
      <c r="M18" s="320">
        <v>274.73000000000008</v>
      </c>
    </row>
    <row r="19" spans="1:14" x14ac:dyDescent="0.25">
      <c r="A19" s="267"/>
      <c r="B19" s="319" t="s">
        <v>2615</v>
      </c>
      <c r="C19" s="318">
        <v>61.878935682306249</v>
      </c>
      <c r="D19" s="318">
        <v>2.9701889127507002</v>
      </c>
      <c r="E19" s="318">
        <v>8.0806610126305802</v>
      </c>
      <c r="F19" s="318">
        <v>8.5138135624067246</v>
      </c>
      <c r="G19" s="318">
        <v>7.2289156626506008</v>
      </c>
      <c r="H19" s="318">
        <v>1.0410220944199755</v>
      </c>
      <c r="I19" s="318">
        <v>5.3579878426091057</v>
      </c>
      <c r="J19" s="318">
        <v>2.3877989298584055</v>
      </c>
      <c r="K19" s="318">
        <v>2.5151967386160949</v>
      </c>
      <c r="L19" s="318">
        <v>2.5479561751537868E-2</v>
      </c>
      <c r="M19" s="317">
        <v>100</v>
      </c>
    </row>
    <row r="20" spans="1:14" x14ac:dyDescent="0.25">
      <c r="A20" s="267"/>
      <c r="B20" s="267"/>
      <c r="C20" s="267"/>
    </row>
    <row r="21" spans="1:14" ht="15.75" x14ac:dyDescent="0.25">
      <c r="A21" s="267"/>
      <c r="B21" s="331" t="s">
        <v>2616</v>
      </c>
      <c r="C21" s="267"/>
    </row>
    <row r="22" spans="1:14" ht="3.75" customHeight="1" x14ac:dyDescent="0.25">
      <c r="A22" s="267"/>
      <c r="B22" s="331"/>
      <c r="C22" s="267"/>
    </row>
    <row r="23" spans="1:14" x14ac:dyDescent="0.25">
      <c r="A23" s="267"/>
      <c r="B23" s="330" t="s">
        <v>2465</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109</v>
      </c>
      <c r="D26" s="321">
        <v>77</v>
      </c>
      <c r="E26" s="321">
        <v>43.2</v>
      </c>
      <c r="F26" s="321">
        <v>22.3</v>
      </c>
      <c r="G26" s="321">
        <v>10.9</v>
      </c>
      <c r="H26" s="321">
        <v>12.3</v>
      </c>
      <c r="I26" s="320">
        <v>274.7</v>
      </c>
    </row>
    <row r="27" spans="1:14" x14ac:dyDescent="0.25">
      <c r="A27" s="267"/>
      <c r="B27" s="319" t="s">
        <v>2615</v>
      </c>
      <c r="C27" s="318">
        <v>39.67</v>
      </c>
      <c r="D27" s="318">
        <v>28.04</v>
      </c>
      <c r="E27" s="318">
        <v>15.73</v>
      </c>
      <c r="F27" s="318">
        <v>8.1199999999999992</v>
      </c>
      <c r="G27" s="318">
        <v>3.96</v>
      </c>
      <c r="H27" s="318">
        <v>4.47</v>
      </c>
      <c r="I27" s="317">
        <v>100</v>
      </c>
    </row>
    <row r="28" spans="1:14" x14ac:dyDescent="0.25">
      <c r="A28" s="267"/>
      <c r="B28" s="267"/>
      <c r="C28" s="267"/>
    </row>
    <row r="29" spans="1:14" x14ac:dyDescent="0.25">
      <c r="N29" s="217" t="s">
        <v>2487</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2649</v>
      </c>
    </row>
    <row r="6" spans="2:14" ht="3.75" customHeight="1" x14ac:dyDescent="0.25">
      <c r="B6" s="337"/>
    </row>
    <row r="7" spans="2:14" x14ac:dyDescent="0.25">
      <c r="B7" s="361" t="s">
        <v>2463</v>
      </c>
      <c r="C7" s="361"/>
      <c r="D7" s="356"/>
      <c r="E7" s="360"/>
      <c r="F7" s="360"/>
      <c r="G7" s="360"/>
      <c r="H7" s="360"/>
      <c r="I7" s="360"/>
      <c r="J7" s="360"/>
      <c r="K7" s="355"/>
      <c r="L7" s="355"/>
      <c r="M7" s="267"/>
      <c r="N7" s="271"/>
    </row>
    <row r="8" spans="2:14" x14ac:dyDescent="0.25">
      <c r="B8" s="313"/>
      <c r="C8" s="412" t="s">
        <v>2645</v>
      </c>
      <c r="D8" s="412"/>
      <c r="E8" s="412"/>
      <c r="F8" s="412"/>
      <c r="G8" s="412"/>
      <c r="H8" s="412"/>
      <c r="I8" s="412"/>
      <c r="J8" s="412"/>
      <c r="K8" s="412"/>
      <c r="L8" s="412"/>
      <c r="M8" s="267"/>
      <c r="N8" s="267"/>
    </row>
    <row r="9" spans="2:14" x14ac:dyDescent="0.25">
      <c r="B9" s="313"/>
      <c r="C9" s="354" t="s">
        <v>2641</v>
      </c>
      <c r="D9" s="354" t="s">
        <v>2640</v>
      </c>
      <c r="E9" s="354" t="s">
        <v>2639</v>
      </c>
      <c r="F9" s="354" t="s">
        <v>2638</v>
      </c>
      <c r="G9" s="354" t="s">
        <v>2637</v>
      </c>
      <c r="H9" s="354" t="s">
        <v>2636</v>
      </c>
      <c r="I9" s="354" t="s">
        <v>2635</v>
      </c>
      <c r="J9" s="354" t="s">
        <v>2634</v>
      </c>
      <c r="K9" s="354" t="s">
        <v>2633</v>
      </c>
      <c r="L9" s="354" t="s">
        <v>2632</v>
      </c>
      <c r="M9" s="267"/>
      <c r="N9" s="359"/>
    </row>
    <row r="10" spans="2:14" x14ac:dyDescent="0.25">
      <c r="C10" s="358"/>
      <c r="D10" s="358"/>
      <c r="E10" s="358"/>
      <c r="F10" s="358"/>
      <c r="G10" s="358"/>
      <c r="H10" s="358"/>
      <c r="I10" s="358"/>
      <c r="J10" s="358"/>
      <c r="K10" s="358"/>
      <c r="L10" s="358"/>
      <c r="M10" s="267"/>
      <c r="N10" s="267"/>
    </row>
    <row r="11" spans="2:14" x14ac:dyDescent="0.25">
      <c r="B11" s="353" t="s">
        <v>2624</v>
      </c>
      <c r="C11" s="352">
        <v>84.241809393282153</v>
      </c>
      <c r="D11" s="352">
        <v>57.878098165969277</v>
      </c>
      <c r="E11" s="352">
        <v>22.236590305997293</v>
      </c>
      <c r="F11" s="352">
        <v>3.3747806491728713</v>
      </c>
      <c r="G11" s="352">
        <v>1.5472828247496788</v>
      </c>
      <c r="H11" s="352">
        <v>0.24661320099746048</v>
      </c>
      <c r="I11" s="352">
        <v>0.12560672362238862</v>
      </c>
      <c r="J11" s="352">
        <v>5.9203169095902917E-2</v>
      </c>
      <c r="K11" s="352">
        <v>3.8702071689382479E-2</v>
      </c>
      <c r="L11" s="352">
        <v>0.25211349542360006</v>
      </c>
      <c r="M11" s="267"/>
      <c r="N11" s="344"/>
    </row>
    <row r="12" spans="2:14" x14ac:dyDescent="0.25">
      <c r="B12" s="353" t="s">
        <v>2623</v>
      </c>
      <c r="C12" s="352">
        <v>5.2649999999999997</v>
      </c>
      <c r="D12" s="352">
        <v>2.3818000000000001</v>
      </c>
      <c r="E12" s="352">
        <v>0.42180000000000001</v>
      </c>
      <c r="F12" s="352">
        <v>5.0099999999999999E-2</v>
      </c>
      <c r="G12" s="352">
        <v>1.34E-2</v>
      </c>
      <c r="H12" s="352">
        <v>1.6999999999999999E-3</v>
      </c>
      <c r="I12" s="352">
        <v>1.4E-3</v>
      </c>
      <c r="J12" s="352">
        <v>1.1999999999999999E-3</v>
      </c>
      <c r="K12" s="352">
        <v>1.1999999999999999E-3</v>
      </c>
      <c r="L12" s="352">
        <v>2.5499999999999998E-2</v>
      </c>
      <c r="M12" s="267"/>
      <c r="N12" s="344"/>
    </row>
    <row r="13" spans="2:14" x14ac:dyDescent="0.25">
      <c r="B13" s="353" t="s">
        <v>2622</v>
      </c>
      <c r="C13" s="352">
        <v>13.4382</v>
      </c>
      <c r="D13" s="352">
        <v>4.5770999999999997</v>
      </c>
      <c r="E13" s="352">
        <v>1.6988000000000001</v>
      </c>
      <c r="F13" s="352">
        <v>0.62629999999999997</v>
      </c>
      <c r="G13" s="352">
        <v>0.52869999999999995</v>
      </c>
      <c r="H13" s="352">
        <v>0.26669999999999999</v>
      </c>
      <c r="I13" s="352">
        <v>0.19539999999999999</v>
      </c>
      <c r="J13" s="352">
        <v>0.10879999999999999</v>
      </c>
      <c r="K13" s="352">
        <v>0.11459999999999999</v>
      </c>
      <c r="L13" s="352">
        <v>0.64610000000000001</v>
      </c>
      <c r="M13" s="267"/>
      <c r="N13" s="344"/>
    </row>
    <row r="14" spans="2:14" x14ac:dyDescent="0.25">
      <c r="B14" s="353" t="s">
        <v>2621</v>
      </c>
      <c r="C14" s="352">
        <v>17.211400000000001</v>
      </c>
      <c r="D14" s="352">
        <v>4.5503</v>
      </c>
      <c r="E14" s="352">
        <v>1.3524</v>
      </c>
      <c r="F14" s="352">
        <v>0.17710000000000001</v>
      </c>
      <c r="G14" s="352">
        <v>6.0299999999999999E-2</v>
      </c>
      <c r="H14" s="352">
        <v>1.5699999999999999E-2</v>
      </c>
      <c r="I14" s="352">
        <v>1.04E-2</v>
      </c>
      <c r="J14" s="352">
        <v>4.8999999999999998E-3</v>
      </c>
      <c r="K14" s="352">
        <v>3.0999999999999999E-3</v>
      </c>
      <c r="L14" s="352">
        <v>7.3000000000000001E-3</v>
      </c>
      <c r="M14" s="267"/>
      <c r="N14" s="344"/>
    </row>
    <row r="15" spans="2:14" x14ac:dyDescent="0.25">
      <c r="B15" s="353" t="s">
        <v>2620</v>
      </c>
      <c r="C15" s="352">
        <v>8.3765999999999998</v>
      </c>
      <c r="D15" s="352">
        <v>6.8315000000000001</v>
      </c>
      <c r="E15" s="352">
        <v>3.7854999999999999</v>
      </c>
      <c r="F15" s="352">
        <v>0.65290000000000004</v>
      </c>
      <c r="G15" s="352">
        <v>0.18429999999999999</v>
      </c>
      <c r="H15" s="352">
        <v>1.72E-2</v>
      </c>
      <c r="I15" s="352">
        <v>5.3E-3</v>
      </c>
      <c r="J15" s="352">
        <v>2E-3</v>
      </c>
      <c r="K15" s="352">
        <v>1.1999999999999999E-3</v>
      </c>
      <c r="L15" s="352">
        <v>4.8999999999999998E-3</v>
      </c>
      <c r="M15" s="267"/>
      <c r="N15" s="344"/>
    </row>
    <row r="16" spans="2:14" ht="30" x14ac:dyDescent="0.25">
      <c r="B16" s="353" t="s">
        <v>2619</v>
      </c>
      <c r="C16" s="352">
        <v>1.8789</v>
      </c>
      <c r="D16" s="352">
        <v>0.81659999999999999</v>
      </c>
      <c r="E16" s="352">
        <v>0.15809999999999999</v>
      </c>
      <c r="F16" s="352">
        <v>6.4000000000000003E-3</v>
      </c>
      <c r="G16" s="352">
        <v>3.0000000000000001E-3</v>
      </c>
      <c r="H16" s="352">
        <v>0</v>
      </c>
      <c r="I16" s="352">
        <v>0</v>
      </c>
      <c r="J16" s="352">
        <v>0</v>
      </c>
      <c r="K16" s="352">
        <v>0</v>
      </c>
      <c r="L16" s="352">
        <v>0</v>
      </c>
      <c r="M16" s="267"/>
      <c r="N16" s="344"/>
    </row>
    <row r="17" spans="2:14" x14ac:dyDescent="0.25">
      <c r="B17" s="353" t="s">
        <v>2618</v>
      </c>
      <c r="C17" s="352">
        <v>7.5054999999999996</v>
      </c>
      <c r="D17" s="352">
        <v>5.4162999999999997</v>
      </c>
      <c r="E17" s="352">
        <v>1.5541</v>
      </c>
      <c r="F17" s="352">
        <v>0.1174</v>
      </c>
      <c r="G17" s="352">
        <v>5.0999999999999997E-2</v>
      </c>
      <c r="H17" s="352">
        <v>1.5699999999999999E-2</v>
      </c>
      <c r="I17" s="352">
        <v>1.2699999999999999E-2</v>
      </c>
      <c r="J17" s="352">
        <v>3.2000000000000002E-3</v>
      </c>
      <c r="K17" s="352">
        <v>2.7000000000000001E-3</v>
      </c>
      <c r="L17" s="352">
        <v>3.9300000000000002E-2</v>
      </c>
      <c r="M17" s="267"/>
      <c r="N17" s="344"/>
    </row>
    <row r="18" spans="2:14" x14ac:dyDescent="0.25">
      <c r="B18" s="353" t="s">
        <v>2630</v>
      </c>
      <c r="C18" s="352">
        <v>3.5518999999999998</v>
      </c>
      <c r="D18" s="352">
        <v>2.1638999999999999</v>
      </c>
      <c r="E18" s="352">
        <v>0.76359999999999995</v>
      </c>
      <c r="F18" s="352">
        <v>5.7700000000000001E-2</v>
      </c>
      <c r="G18" s="352">
        <v>1.1299999999999999E-2</v>
      </c>
      <c r="H18" s="352">
        <v>3.7000000000000002E-3</v>
      </c>
      <c r="I18" s="352">
        <v>2.8999999999999998E-3</v>
      </c>
      <c r="J18" s="352">
        <v>2.0000000000000001E-4</v>
      </c>
      <c r="K18" s="352">
        <v>0</v>
      </c>
      <c r="L18" s="352">
        <v>0</v>
      </c>
      <c r="M18" s="267"/>
      <c r="N18" s="344"/>
    </row>
    <row r="19" spans="2:14" ht="30" x14ac:dyDescent="0.25">
      <c r="B19" s="353" t="s">
        <v>2629</v>
      </c>
      <c r="C19" s="352">
        <v>3.8471154815494661</v>
      </c>
      <c r="D19" s="352">
        <v>2.5447516687790452</v>
      </c>
      <c r="E19" s="352">
        <v>0.37052260536398468</v>
      </c>
      <c r="F19" s="352">
        <v>1.9220482787756944E-2</v>
      </c>
      <c r="G19" s="352">
        <v>1.5094619990385034E-2</v>
      </c>
      <c r="H19" s="352">
        <v>7.2454175953848166E-3</v>
      </c>
      <c r="I19" s="352">
        <v>7.2454175953848166E-3</v>
      </c>
      <c r="J19" s="352">
        <v>7.144786795448917E-3</v>
      </c>
      <c r="K19" s="352">
        <v>7.9498331949361192E-3</v>
      </c>
      <c r="L19" s="352">
        <v>8.1309686348207386E-2</v>
      </c>
      <c r="M19" s="267"/>
      <c r="N19" s="344"/>
    </row>
    <row r="20" spans="2:14" x14ac:dyDescent="0.25">
      <c r="B20" s="353" t="s">
        <v>128</v>
      </c>
      <c r="C20" s="352">
        <v>4.82E-2</v>
      </c>
      <c r="D20" s="352">
        <v>1.6400000000000001E-2</v>
      </c>
      <c r="E20" s="352">
        <v>1.1000000000000001E-3</v>
      </c>
      <c r="F20" s="352">
        <v>5.0000000000000001E-4</v>
      </c>
      <c r="G20" s="352">
        <v>4.0000000000000002E-4</v>
      </c>
      <c r="H20" s="352">
        <v>0</v>
      </c>
      <c r="I20" s="352">
        <v>0</v>
      </c>
      <c r="J20" s="352">
        <v>0</v>
      </c>
      <c r="K20" s="352">
        <v>0</v>
      </c>
      <c r="L20" s="352">
        <v>2.0000000000000001E-4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145.36372039104663</v>
      </c>
      <c r="D22" s="341">
        <v>87.174323861443298</v>
      </c>
      <c r="E22" s="341">
        <v>32.345168118883528</v>
      </c>
      <c r="F22" s="341">
        <v>5.083069324870217</v>
      </c>
      <c r="G22" s="341">
        <v>2.4150605442300677</v>
      </c>
      <c r="H22" s="341">
        <v>0.57460957618660413</v>
      </c>
      <c r="I22" s="341">
        <v>0.36096883558876486</v>
      </c>
      <c r="J22" s="341">
        <v>0.18663559080316849</v>
      </c>
      <c r="K22" s="341">
        <v>0.16943231019323013</v>
      </c>
      <c r="L22" s="341">
        <v>1.0564014523381917</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2648</v>
      </c>
      <c r="M27" s="267"/>
      <c r="N27" s="267"/>
    </row>
    <row r="28" spans="2:14" ht="3.75" customHeight="1" x14ac:dyDescent="0.25">
      <c r="B28" s="337"/>
      <c r="M28" s="267"/>
      <c r="N28" s="267"/>
    </row>
    <row r="29" spans="2:14" x14ac:dyDescent="0.25">
      <c r="B29" s="350" t="s">
        <v>2647</v>
      </c>
      <c r="C29" s="356"/>
      <c r="D29" s="355"/>
      <c r="E29" s="355"/>
      <c r="F29" s="355"/>
      <c r="G29" s="355"/>
      <c r="H29" s="355"/>
      <c r="I29" s="355"/>
      <c r="J29" s="355"/>
      <c r="K29" s="355"/>
      <c r="L29" s="355"/>
      <c r="M29" s="267"/>
      <c r="N29" s="267"/>
    </row>
    <row r="30" spans="2:14" x14ac:dyDescent="0.25">
      <c r="B30" s="313"/>
      <c r="C30" s="412" t="s">
        <v>2642</v>
      </c>
      <c r="D30" s="412"/>
      <c r="E30" s="412"/>
      <c r="F30" s="412"/>
      <c r="G30" s="412"/>
      <c r="H30" s="412"/>
      <c r="I30" s="412"/>
      <c r="J30" s="412"/>
      <c r="K30" s="412"/>
      <c r="L30" s="412"/>
      <c r="M30" s="267"/>
      <c r="N30" s="267"/>
    </row>
    <row r="31" spans="2:14" x14ac:dyDescent="0.25">
      <c r="B31" s="313"/>
      <c r="C31" s="354" t="s">
        <v>2641</v>
      </c>
      <c r="D31" s="354" t="s">
        <v>2640</v>
      </c>
      <c r="E31" s="354" t="s">
        <v>2639</v>
      </c>
      <c r="F31" s="354" t="s">
        <v>2638</v>
      </c>
      <c r="G31" s="354" t="s">
        <v>2637</v>
      </c>
      <c r="H31" s="354" t="s">
        <v>2636</v>
      </c>
      <c r="I31" s="354" t="s">
        <v>2635</v>
      </c>
      <c r="J31" s="354" t="s">
        <v>2634</v>
      </c>
      <c r="K31" s="354" t="s">
        <v>2633</v>
      </c>
      <c r="L31" s="354" t="s">
        <v>2632</v>
      </c>
      <c r="M31" s="267"/>
      <c r="N31" s="359"/>
    </row>
    <row r="32" spans="2:14" x14ac:dyDescent="0.25">
      <c r="C32" s="358"/>
      <c r="D32" s="358"/>
      <c r="E32" s="358"/>
      <c r="F32" s="358"/>
      <c r="G32" s="358"/>
      <c r="H32" s="358"/>
      <c r="I32" s="358"/>
      <c r="J32" s="358"/>
      <c r="K32" s="358"/>
      <c r="L32" s="358"/>
      <c r="M32" s="267"/>
      <c r="N32" s="267"/>
    </row>
    <row r="33" spans="2:14" x14ac:dyDescent="0.25">
      <c r="B33" s="353" t="s">
        <v>2624</v>
      </c>
      <c r="C33" s="345">
        <v>49.553772331237354</v>
      </c>
      <c r="D33" s="345">
        <v>34.045779882194246</v>
      </c>
      <c r="E33" s="345">
        <v>13.080285684536364</v>
      </c>
      <c r="F33" s="345">
        <v>1.9851557458393558</v>
      </c>
      <c r="G33" s="345">
        <v>0.91016208438411983</v>
      </c>
      <c r="H33" s="345">
        <v>0.14506590615894777</v>
      </c>
      <c r="I33" s="345">
        <v>7.3885960314532997E-2</v>
      </c>
      <c r="J33" s="345">
        <v>3.4825229702391353E-2</v>
      </c>
      <c r="K33" s="345">
        <v>2.276581738990786E-2</v>
      </c>
      <c r="L33" s="345">
        <v>0.14830135824278479</v>
      </c>
      <c r="M33" s="267"/>
      <c r="N33" s="344"/>
    </row>
    <row r="34" spans="2:14" x14ac:dyDescent="0.25">
      <c r="B34" s="353" t="s">
        <v>2623</v>
      </c>
      <c r="C34" s="345">
        <v>64.497556075510516</v>
      </c>
      <c r="D34" s="345">
        <v>29.177640847227153</v>
      </c>
      <c r="E34" s="345">
        <v>5.1671546348813555</v>
      </c>
      <c r="F34" s="345">
        <v>0.61373742818292054</v>
      </c>
      <c r="G34" s="345">
        <v>0.16415332410481309</v>
      </c>
      <c r="H34" s="345">
        <v>2.0825421714789717E-2</v>
      </c>
      <c r="I34" s="345">
        <v>1.7150347294532711E-2</v>
      </c>
      <c r="J34" s="345">
        <v>1.4700297681028037E-2</v>
      </c>
      <c r="K34" s="345">
        <v>1.4700297681028037E-2</v>
      </c>
      <c r="L34" s="345">
        <v>0.31238132572184579</v>
      </c>
      <c r="M34" s="267"/>
      <c r="N34" s="344"/>
    </row>
    <row r="35" spans="2:14" x14ac:dyDescent="0.25">
      <c r="B35" s="353" t="s">
        <v>2622</v>
      </c>
      <c r="C35" s="345">
        <v>60.530523812312232</v>
      </c>
      <c r="D35" s="345">
        <v>20.616917484583823</v>
      </c>
      <c r="E35" s="345">
        <v>7.6520109726269911</v>
      </c>
      <c r="F35" s="345">
        <v>2.8210822181282573</v>
      </c>
      <c r="G35" s="345">
        <v>2.381456440562685</v>
      </c>
      <c r="H35" s="345">
        <v>1.2013134720977268</v>
      </c>
      <c r="I35" s="345">
        <v>0.88015242762615609</v>
      </c>
      <c r="J35" s="345">
        <v>0.4900746372862117</v>
      </c>
      <c r="K35" s="345">
        <v>0.51619993964154287</v>
      </c>
      <c r="L35" s="345">
        <v>2.9102685951343878</v>
      </c>
      <c r="M35" s="267"/>
      <c r="N35" s="344"/>
    </row>
    <row r="36" spans="2:14" x14ac:dyDescent="0.25">
      <c r="B36" s="353" t="s">
        <v>2621</v>
      </c>
      <c r="C36" s="345">
        <v>73.575315587208095</v>
      </c>
      <c r="D36" s="345">
        <v>19.451628485566133</v>
      </c>
      <c r="E36" s="345">
        <v>5.7812413168098011</v>
      </c>
      <c r="F36" s="345">
        <v>0.7570673152965216</v>
      </c>
      <c r="G36" s="345">
        <v>0.25777052011507767</v>
      </c>
      <c r="H36" s="345">
        <v>6.7114380859149558E-2</v>
      </c>
      <c r="I36" s="345">
        <v>4.445793381752583E-2</v>
      </c>
      <c r="J36" s="345">
        <v>2.0946526510180436E-2</v>
      </c>
      <c r="K36" s="345">
        <v>1.3251884118685582E-2</v>
      </c>
      <c r="L36" s="345">
        <v>3.1206049698840242E-2</v>
      </c>
      <c r="M36" s="267"/>
      <c r="N36" s="344"/>
    </row>
    <row r="37" spans="2:14" x14ac:dyDescent="0.25">
      <c r="B37" s="353" t="s">
        <v>2620</v>
      </c>
      <c r="C37" s="345">
        <v>42.175274653347707</v>
      </c>
      <c r="D37" s="345">
        <v>34.39586333289698</v>
      </c>
      <c r="E37" s="345">
        <v>19.059582909563279</v>
      </c>
      <c r="F37" s="345">
        <v>3.287280856334398</v>
      </c>
      <c r="G37" s="345">
        <v>0.92793055877229202</v>
      </c>
      <c r="H37" s="345">
        <v>8.6600138963013704E-2</v>
      </c>
      <c r="I37" s="345">
        <v>2.668492654092864E-2</v>
      </c>
      <c r="J37" s="345">
        <v>1.0069783600350431E-2</v>
      </c>
      <c r="K37" s="345">
        <v>6.0418701602102578E-3</v>
      </c>
      <c r="L37" s="345">
        <v>2.4670969820858552E-2</v>
      </c>
      <c r="M37" s="267"/>
      <c r="N37" s="344"/>
    </row>
    <row r="38" spans="2:14" ht="30" x14ac:dyDescent="0.25">
      <c r="B38" s="353" t="s">
        <v>2619</v>
      </c>
      <c r="C38" s="345">
        <v>65.626964722319229</v>
      </c>
      <c r="D38" s="345">
        <v>28.522528815927345</v>
      </c>
      <c r="E38" s="345">
        <v>5.5221795319594822</v>
      </c>
      <c r="F38" s="345">
        <v>0.22354173943415998</v>
      </c>
      <c r="G38" s="345">
        <v>0.10478519035976247</v>
      </c>
      <c r="H38" s="345">
        <v>0</v>
      </c>
      <c r="I38" s="345">
        <v>0</v>
      </c>
      <c r="J38" s="345">
        <v>0</v>
      </c>
      <c r="K38" s="345">
        <v>0</v>
      </c>
      <c r="L38" s="345">
        <v>0</v>
      </c>
      <c r="M38" s="267"/>
      <c r="N38" s="344"/>
    </row>
    <row r="39" spans="2:14" x14ac:dyDescent="0.25">
      <c r="B39" s="353" t="s">
        <v>2618</v>
      </c>
      <c r="C39" s="345">
        <v>50.995726292473783</v>
      </c>
      <c r="D39" s="345">
        <v>36.800766413686731</v>
      </c>
      <c r="E39" s="345">
        <v>10.559250980099062</v>
      </c>
      <c r="F39" s="345">
        <v>0.79766814559142263</v>
      </c>
      <c r="G39" s="345">
        <v>0.34651682644942544</v>
      </c>
      <c r="H39" s="345">
        <v>0.10667282696580352</v>
      </c>
      <c r="I39" s="345">
        <v>8.6289484233484384E-2</v>
      </c>
      <c r="J39" s="345">
        <v>2.1742232247807091E-2</v>
      </c>
      <c r="K39" s="345">
        <v>1.8345008459087233E-2</v>
      </c>
      <c r="L39" s="345">
        <v>0.26702178979338081</v>
      </c>
      <c r="M39" s="267"/>
      <c r="N39" s="344"/>
    </row>
    <row r="40" spans="2:14" x14ac:dyDescent="0.25">
      <c r="B40" s="353" t="s">
        <v>2630</v>
      </c>
      <c r="C40" s="345">
        <v>54.184464242128371</v>
      </c>
      <c r="D40" s="345">
        <v>33.010434464242124</v>
      </c>
      <c r="E40" s="345">
        <v>11.648767390773735</v>
      </c>
      <c r="F40" s="345">
        <v>0.88021723212106406</v>
      </c>
      <c r="G40" s="345">
        <v>0.17238223090065896</v>
      </c>
      <c r="H40" s="345">
        <v>5.6443739321454717E-2</v>
      </c>
      <c r="I40" s="345">
        <v>4.4239687576275312E-2</v>
      </c>
      <c r="J40" s="345">
        <v>3.0510129362948495E-3</v>
      </c>
      <c r="K40" s="345">
        <v>0</v>
      </c>
      <c r="L40" s="345">
        <v>0</v>
      </c>
      <c r="M40" s="267"/>
      <c r="N40" s="344"/>
    </row>
    <row r="41" spans="2:14" ht="30" x14ac:dyDescent="0.25">
      <c r="B41" s="353" t="s">
        <v>2629</v>
      </c>
      <c r="C41" s="345">
        <v>55.693952770129499</v>
      </c>
      <c r="D41" s="345">
        <v>36.839881706801854</v>
      </c>
      <c r="E41" s="345">
        <v>5.363984674329501</v>
      </c>
      <c r="F41" s="345">
        <v>0.27825124193289913</v>
      </c>
      <c r="G41" s="345">
        <v>0.21852191774835009</v>
      </c>
      <c r="H41" s="345">
        <v>0.10489052051920805</v>
      </c>
      <c r="I41" s="345">
        <v>0.10489052051920805</v>
      </c>
      <c r="J41" s="345">
        <v>0.10343370773421906</v>
      </c>
      <c r="K41" s="345">
        <v>0.11508821001413105</v>
      </c>
      <c r="L41" s="345">
        <v>1.1771047302711124</v>
      </c>
      <c r="M41" s="267"/>
      <c r="N41" s="344"/>
    </row>
    <row r="42" spans="2:14" x14ac:dyDescent="0.25">
      <c r="B42" s="353" t="s">
        <v>128</v>
      </c>
      <c r="C42" s="345">
        <v>72.155688622754482</v>
      </c>
      <c r="D42" s="345">
        <v>24.550898203592812</v>
      </c>
      <c r="E42" s="345">
        <v>1.6467065868263471</v>
      </c>
      <c r="F42" s="345">
        <v>0.74850299401197595</v>
      </c>
      <c r="G42" s="345">
        <v>0.59880239520958078</v>
      </c>
      <c r="H42" s="345">
        <v>0</v>
      </c>
      <c r="I42" s="345">
        <v>0</v>
      </c>
      <c r="J42" s="345">
        <v>0</v>
      </c>
      <c r="K42" s="345">
        <v>0</v>
      </c>
      <c r="L42" s="345">
        <v>0.29940119760479039</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52.911599701759847</v>
      </c>
      <c r="D44" s="342">
        <v>31.730977413208521</v>
      </c>
      <c r="E44" s="342">
        <v>11.773464404932101</v>
      </c>
      <c r="F44" s="342">
        <v>1.8502094515076353</v>
      </c>
      <c r="G44" s="342">
        <v>0.87906883800207314</v>
      </c>
      <c r="H44" s="342">
        <v>0.20915474506427201</v>
      </c>
      <c r="I44" s="342">
        <v>0.1313906831918116</v>
      </c>
      <c r="J44" s="342">
        <v>6.7934334950379718E-2</v>
      </c>
      <c r="K44" s="342">
        <v>6.1672434837054251E-2</v>
      </c>
      <c r="L44" s="342">
        <v>0.38452435463339257</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2646</v>
      </c>
    </row>
    <row r="50" spans="2:15" ht="3.75" customHeight="1" x14ac:dyDescent="0.25">
      <c r="B50" s="337"/>
    </row>
    <row r="51" spans="2:15" x14ac:dyDescent="0.25">
      <c r="B51" s="350" t="s">
        <v>2459</v>
      </c>
      <c r="C51" s="356"/>
      <c r="D51" s="356"/>
      <c r="E51" s="355"/>
      <c r="F51" s="355"/>
      <c r="G51" s="355"/>
      <c r="H51" s="355"/>
      <c r="I51" s="355"/>
      <c r="J51" s="355"/>
      <c r="K51" s="355"/>
      <c r="L51" s="355"/>
      <c r="M51" s="355"/>
      <c r="N51" s="355"/>
    </row>
    <row r="52" spans="2:15" x14ac:dyDescent="0.25">
      <c r="B52" s="313"/>
      <c r="C52" s="412" t="s">
        <v>2645</v>
      </c>
      <c r="D52" s="412"/>
      <c r="E52" s="412"/>
      <c r="F52" s="412"/>
      <c r="G52" s="412"/>
      <c r="H52" s="412"/>
      <c r="I52" s="412"/>
      <c r="J52" s="412"/>
      <c r="K52" s="412"/>
      <c r="L52" s="412"/>
      <c r="N52" s="313"/>
    </row>
    <row r="53" spans="2:15" x14ac:dyDescent="0.25">
      <c r="B53" s="313"/>
      <c r="C53" s="354" t="s">
        <v>2641</v>
      </c>
      <c r="D53" s="354" t="s">
        <v>2640</v>
      </c>
      <c r="E53" s="354" t="s">
        <v>2639</v>
      </c>
      <c r="F53" s="354" t="s">
        <v>2638</v>
      </c>
      <c r="G53" s="354" t="s">
        <v>2637</v>
      </c>
      <c r="H53" s="354" t="s">
        <v>2636</v>
      </c>
      <c r="I53" s="354" t="s">
        <v>2635</v>
      </c>
      <c r="J53" s="354" t="s">
        <v>2634</v>
      </c>
      <c r="K53" s="354" t="s">
        <v>2633</v>
      </c>
      <c r="L53" s="354" t="s">
        <v>2632</v>
      </c>
      <c r="N53" s="354" t="s">
        <v>2631</v>
      </c>
    </row>
    <row r="54" spans="2:15" x14ac:dyDescent="0.25">
      <c r="C54" s="344"/>
      <c r="D54" s="344"/>
      <c r="E54" s="344"/>
      <c r="F54" s="344"/>
      <c r="G54" s="344"/>
      <c r="H54" s="344"/>
      <c r="I54" s="344"/>
      <c r="J54" s="344"/>
      <c r="K54" s="344"/>
      <c r="L54" s="344"/>
      <c r="M54" s="267"/>
      <c r="N54" s="267"/>
      <c r="O54" s="267"/>
    </row>
    <row r="55" spans="2:15" x14ac:dyDescent="0.25">
      <c r="B55" s="353" t="s">
        <v>2624</v>
      </c>
      <c r="C55" s="352">
        <v>11.63</v>
      </c>
      <c r="D55" s="352">
        <v>60.27</v>
      </c>
      <c r="E55" s="352">
        <v>66.650000000000006</v>
      </c>
      <c r="F55" s="352">
        <v>15.51</v>
      </c>
      <c r="G55" s="352">
        <v>9.77</v>
      </c>
      <c r="H55" s="352">
        <v>3.26</v>
      </c>
      <c r="I55" s="352">
        <v>1.36</v>
      </c>
      <c r="J55" s="352">
        <v>0.66</v>
      </c>
      <c r="K55" s="352">
        <v>0.16</v>
      </c>
      <c r="L55" s="352">
        <v>0.73</v>
      </c>
      <c r="M55" s="267"/>
      <c r="N55" s="344">
        <v>45.99</v>
      </c>
      <c r="O55" s="267"/>
    </row>
    <row r="56" spans="2:15" x14ac:dyDescent="0.25">
      <c r="B56" s="353" t="s">
        <v>2623</v>
      </c>
      <c r="C56" s="352">
        <v>1.17</v>
      </c>
      <c r="D56" s="352">
        <v>4.8499999999999996</v>
      </c>
      <c r="E56" s="352">
        <v>1.64</v>
      </c>
      <c r="F56" s="352">
        <v>0.23</v>
      </c>
      <c r="G56" s="352">
        <v>0.22</v>
      </c>
      <c r="H56" s="352">
        <v>0</v>
      </c>
      <c r="I56" s="352">
        <v>0</v>
      </c>
      <c r="J56" s="352">
        <v>0</v>
      </c>
      <c r="K56" s="352">
        <v>0</v>
      </c>
      <c r="L56" s="352">
        <v>0.05</v>
      </c>
      <c r="M56" s="267"/>
      <c r="N56" s="344">
        <v>35.82</v>
      </c>
      <c r="O56" s="267"/>
    </row>
    <row r="57" spans="2:15" x14ac:dyDescent="0.25">
      <c r="B57" s="353" t="s">
        <v>2622</v>
      </c>
      <c r="C57" s="352">
        <v>9.99</v>
      </c>
      <c r="D57" s="352">
        <v>6.39</v>
      </c>
      <c r="E57" s="352">
        <v>2.38</v>
      </c>
      <c r="F57" s="352">
        <v>1</v>
      </c>
      <c r="G57" s="352">
        <v>0.37</v>
      </c>
      <c r="H57" s="352">
        <v>0.52</v>
      </c>
      <c r="I57" s="352">
        <v>0.38</v>
      </c>
      <c r="J57" s="352">
        <v>0.22</v>
      </c>
      <c r="K57" s="352">
        <v>7.0000000000000007E-2</v>
      </c>
      <c r="L57" s="352">
        <v>0.88</v>
      </c>
      <c r="M57" s="267"/>
      <c r="N57" s="344">
        <v>40.96</v>
      </c>
      <c r="O57" s="267"/>
    </row>
    <row r="58" spans="2:15" x14ac:dyDescent="0.25">
      <c r="B58" s="353" t="s">
        <v>2621</v>
      </c>
      <c r="C58" s="352">
        <v>12.08</v>
      </c>
      <c r="D58" s="352">
        <v>7.21</v>
      </c>
      <c r="E58" s="352">
        <v>3.24</v>
      </c>
      <c r="F58" s="352">
        <v>0.49</v>
      </c>
      <c r="G58" s="352">
        <v>0.22</v>
      </c>
      <c r="H58" s="352">
        <v>0.05</v>
      </c>
      <c r="I58" s="352">
        <v>0.09</v>
      </c>
      <c r="J58" s="352">
        <v>0.01</v>
      </c>
      <c r="K58" s="352">
        <v>0</v>
      </c>
      <c r="L58" s="352">
        <v>0.02</v>
      </c>
      <c r="M58" s="267"/>
      <c r="N58" s="344">
        <v>26.88</v>
      </c>
      <c r="O58" s="267"/>
    </row>
    <row r="59" spans="2:15" x14ac:dyDescent="0.25">
      <c r="B59" s="353" t="s">
        <v>2620</v>
      </c>
      <c r="C59" s="352">
        <v>2.6</v>
      </c>
      <c r="D59" s="352">
        <v>7.18</v>
      </c>
      <c r="E59" s="352">
        <v>7.55</v>
      </c>
      <c r="F59" s="352">
        <v>1.52</v>
      </c>
      <c r="G59" s="352">
        <v>0.84</v>
      </c>
      <c r="H59" s="352">
        <v>0.09</v>
      </c>
      <c r="I59" s="352">
        <v>0.04</v>
      </c>
      <c r="J59" s="352">
        <v>0.02</v>
      </c>
      <c r="K59" s="352">
        <v>0.01</v>
      </c>
      <c r="L59" s="352">
        <v>0.02</v>
      </c>
      <c r="M59" s="267"/>
      <c r="N59" s="344">
        <v>45.85</v>
      </c>
      <c r="O59" s="267"/>
    </row>
    <row r="60" spans="2:15" ht="30" x14ac:dyDescent="0.25">
      <c r="B60" s="353" t="s">
        <v>2619</v>
      </c>
      <c r="C60" s="352">
        <v>1.01</v>
      </c>
      <c r="D60" s="352">
        <v>1.3</v>
      </c>
      <c r="E60" s="352">
        <v>0.52</v>
      </c>
      <c r="F60" s="352">
        <v>0</v>
      </c>
      <c r="G60" s="352">
        <v>0.03</v>
      </c>
      <c r="H60" s="352">
        <v>0</v>
      </c>
      <c r="I60" s="352">
        <v>0</v>
      </c>
      <c r="J60" s="352">
        <v>0</v>
      </c>
      <c r="K60" s="352">
        <v>0</v>
      </c>
      <c r="L60" s="352">
        <v>0</v>
      </c>
      <c r="M60" s="267"/>
      <c r="N60" s="344">
        <v>31.44</v>
      </c>
      <c r="O60" s="267"/>
    </row>
    <row r="61" spans="2:15" x14ac:dyDescent="0.25">
      <c r="B61" s="353" t="s">
        <v>2618</v>
      </c>
      <c r="C61" s="352">
        <v>2.4900000000000002</v>
      </c>
      <c r="D61" s="352">
        <v>7.76</v>
      </c>
      <c r="E61" s="352">
        <v>3.69</v>
      </c>
      <c r="F61" s="352">
        <v>0.55000000000000004</v>
      </c>
      <c r="G61" s="352">
        <v>0.08</v>
      </c>
      <c r="H61" s="352">
        <v>0</v>
      </c>
      <c r="I61" s="352">
        <v>0.08</v>
      </c>
      <c r="J61" s="352">
        <v>0</v>
      </c>
      <c r="K61" s="352">
        <v>0.01</v>
      </c>
      <c r="L61" s="352">
        <v>7.0000000000000007E-2</v>
      </c>
      <c r="M61" s="267"/>
      <c r="N61" s="344">
        <v>40.93</v>
      </c>
      <c r="O61" s="267"/>
    </row>
    <row r="62" spans="2:15" x14ac:dyDescent="0.25">
      <c r="B62" s="353" t="s">
        <v>2630</v>
      </c>
      <c r="C62" s="352">
        <v>1.78</v>
      </c>
      <c r="D62" s="352">
        <v>3.26</v>
      </c>
      <c r="E62" s="352">
        <v>1.32</v>
      </c>
      <c r="F62" s="352">
        <v>0.15</v>
      </c>
      <c r="G62" s="352">
        <v>0.02</v>
      </c>
      <c r="H62" s="352">
        <v>0.01</v>
      </c>
      <c r="I62" s="352">
        <v>0.01</v>
      </c>
      <c r="J62" s="352">
        <v>0.01</v>
      </c>
      <c r="K62" s="352">
        <v>0</v>
      </c>
      <c r="L62" s="352">
        <v>0</v>
      </c>
      <c r="M62" s="267"/>
      <c r="N62" s="344">
        <v>34.03</v>
      </c>
      <c r="O62" s="267"/>
    </row>
    <row r="63" spans="2:15" ht="30" x14ac:dyDescent="0.25">
      <c r="B63" s="353" t="s">
        <v>2629</v>
      </c>
      <c r="C63" s="352">
        <v>1.21</v>
      </c>
      <c r="D63" s="352">
        <v>4.51</v>
      </c>
      <c r="E63" s="352">
        <v>0.88</v>
      </c>
      <c r="F63" s="352">
        <v>0.04</v>
      </c>
      <c r="G63" s="352">
        <v>0.02</v>
      </c>
      <c r="H63" s="352">
        <v>0</v>
      </c>
      <c r="I63" s="352">
        <v>0</v>
      </c>
      <c r="J63" s="352">
        <v>0</v>
      </c>
      <c r="K63" s="352">
        <v>0</v>
      </c>
      <c r="L63" s="352">
        <v>0.24</v>
      </c>
      <c r="M63" s="267"/>
      <c r="N63" s="344">
        <v>38.130000000000003</v>
      </c>
      <c r="O63" s="267"/>
    </row>
    <row r="64" spans="2:15" x14ac:dyDescent="0.25">
      <c r="B64" s="353" t="s">
        <v>128</v>
      </c>
      <c r="C64" s="352">
        <v>0.01</v>
      </c>
      <c r="D64" s="352">
        <v>0.05</v>
      </c>
      <c r="E64" s="352">
        <v>0</v>
      </c>
      <c r="F64" s="352">
        <v>0</v>
      </c>
      <c r="G64" s="352">
        <v>0</v>
      </c>
      <c r="H64" s="352">
        <v>0</v>
      </c>
      <c r="I64" s="352">
        <v>0</v>
      </c>
      <c r="J64" s="352">
        <v>0</v>
      </c>
      <c r="K64" s="352">
        <v>0</v>
      </c>
      <c r="L64" s="352">
        <v>0</v>
      </c>
      <c r="M64" s="267"/>
      <c r="N64" s="344">
        <v>30.94</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43.97</v>
      </c>
      <c r="D66" s="341">
        <v>102.78000000000002</v>
      </c>
      <c r="E66" s="341">
        <v>87.869999999999976</v>
      </c>
      <c r="F66" s="341">
        <v>19.489999999999998</v>
      </c>
      <c r="G66" s="341">
        <v>11.569999999999999</v>
      </c>
      <c r="H66" s="341">
        <v>3.9299999999999993</v>
      </c>
      <c r="I66" s="341">
        <v>1.9600000000000004</v>
      </c>
      <c r="J66" s="341">
        <v>0.92</v>
      </c>
      <c r="K66" s="341">
        <v>0.25</v>
      </c>
      <c r="L66" s="341">
        <v>2.0100000000000002</v>
      </c>
      <c r="M66" s="267"/>
      <c r="N66" s="341">
        <v>42.74</v>
      </c>
      <c r="O66" s="267"/>
    </row>
    <row r="67" spans="2:15" x14ac:dyDescent="0.25">
      <c r="C67" s="267"/>
      <c r="D67" s="267"/>
      <c r="E67" s="267"/>
      <c r="F67" s="267"/>
      <c r="G67" s="267"/>
      <c r="H67" s="267"/>
      <c r="I67" s="267"/>
      <c r="J67" s="267"/>
      <c r="K67" s="267"/>
      <c r="L67" s="267"/>
      <c r="M67" s="267"/>
      <c r="N67" s="267"/>
      <c r="O67" s="267"/>
    </row>
    <row r="71" spans="2:15" ht="15.75" x14ac:dyDescent="0.25">
      <c r="B71" s="337" t="s">
        <v>2644</v>
      </c>
    </row>
    <row r="72" spans="2:15" ht="3.75" customHeight="1" x14ac:dyDescent="0.25">
      <c r="B72" s="337"/>
    </row>
    <row r="73" spans="2:15" x14ac:dyDescent="0.25">
      <c r="B73" s="350" t="s">
        <v>2643</v>
      </c>
      <c r="C73" s="349"/>
      <c r="D73" s="349"/>
      <c r="E73" s="348"/>
      <c r="F73" s="348"/>
      <c r="G73" s="348"/>
      <c r="H73" s="348"/>
      <c r="I73" s="348"/>
      <c r="J73" s="348"/>
      <c r="K73" s="348"/>
      <c r="L73" s="348"/>
      <c r="M73" s="267"/>
      <c r="N73" s="348"/>
    </row>
    <row r="74" spans="2:15" x14ac:dyDescent="0.25">
      <c r="B74" s="302"/>
      <c r="C74" s="413" t="s">
        <v>2642</v>
      </c>
      <c r="D74" s="413"/>
      <c r="E74" s="413"/>
      <c r="F74" s="413"/>
      <c r="G74" s="413"/>
      <c r="H74" s="413"/>
      <c r="I74" s="413"/>
      <c r="J74" s="413"/>
      <c r="K74" s="413"/>
      <c r="L74" s="413"/>
      <c r="M74" s="267"/>
      <c r="N74" s="302"/>
    </row>
    <row r="75" spans="2:15" x14ac:dyDescent="0.25">
      <c r="B75" s="302"/>
      <c r="C75" s="347" t="s">
        <v>2641</v>
      </c>
      <c r="D75" s="347" t="s">
        <v>2640</v>
      </c>
      <c r="E75" s="347" t="s">
        <v>2639</v>
      </c>
      <c r="F75" s="347" t="s">
        <v>2638</v>
      </c>
      <c r="G75" s="347" t="s">
        <v>2637</v>
      </c>
      <c r="H75" s="347" t="s">
        <v>2636</v>
      </c>
      <c r="I75" s="347" t="s">
        <v>2635</v>
      </c>
      <c r="J75" s="347" t="s">
        <v>2634</v>
      </c>
      <c r="K75" s="347" t="s">
        <v>2633</v>
      </c>
      <c r="L75" s="347" t="s">
        <v>2632</v>
      </c>
      <c r="M75" s="267"/>
      <c r="N75" s="347" t="s">
        <v>2631</v>
      </c>
    </row>
    <row r="76" spans="2:15" x14ac:dyDescent="0.25">
      <c r="B76" s="267"/>
      <c r="C76" s="344"/>
      <c r="D76" s="344"/>
      <c r="E76" s="344"/>
      <c r="F76" s="344"/>
      <c r="G76" s="344"/>
      <c r="H76" s="344"/>
      <c r="I76" s="344"/>
      <c r="J76" s="344"/>
      <c r="K76" s="344"/>
      <c r="L76" s="344"/>
      <c r="M76" s="267"/>
      <c r="N76" s="267"/>
    </row>
    <row r="77" spans="2:15" x14ac:dyDescent="0.25">
      <c r="B77" s="346" t="s">
        <v>2624</v>
      </c>
      <c r="C77" s="345">
        <v>6.841176470588235</v>
      </c>
      <c r="D77" s="345">
        <v>35.452941176470596</v>
      </c>
      <c r="E77" s="345">
        <v>39.205882352941181</v>
      </c>
      <c r="F77" s="345">
        <v>9.1235294117647054</v>
      </c>
      <c r="G77" s="345">
        <v>5.7470588235294118</v>
      </c>
      <c r="H77" s="345">
        <v>1.917647058823529</v>
      </c>
      <c r="I77" s="345">
        <v>0.8</v>
      </c>
      <c r="J77" s="345">
        <v>0.38823529411764707</v>
      </c>
      <c r="K77" s="345">
        <v>9.4117647058823528E-2</v>
      </c>
      <c r="L77" s="345">
        <v>0.42941176470588233</v>
      </c>
      <c r="M77" s="267"/>
      <c r="N77" s="344"/>
    </row>
    <row r="78" spans="2:15" x14ac:dyDescent="0.25">
      <c r="B78" s="346" t="s">
        <v>2623</v>
      </c>
      <c r="C78" s="345">
        <v>14.338235294117647</v>
      </c>
      <c r="D78" s="345">
        <v>59.436274509803923</v>
      </c>
      <c r="E78" s="345">
        <v>20.098039215686274</v>
      </c>
      <c r="F78" s="345">
        <v>2.8186274509803924</v>
      </c>
      <c r="G78" s="345">
        <v>2.6960784313725492</v>
      </c>
      <c r="H78" s="345">
        <v>0</v>
      </c>
      <c r="I78" s="345">
        <v>0</v>
      </c>
      <c r="J78" s="345">
        <v>0</v>
      </c>
      <c r="K78" s="345">
        <v>0</v>
      </c>
      <c r="L78" s="345">
        <v>0.61274509803921573</v>
      </c>
      <c r="M78" s="267"/>
      <c r="N78" s="344"/>
    </row>
    <row r="79" spans="2:15" x14ac:dyDescent="0.25">
      <c r="B79" s="346" t="s">
        <v>2622</v>
      </c>
      <c r="C79" s="345">
        <v>45</v>
      </c>
      <c r="D79" s="345">
        <v>28.783783783783782</v>
      </c>
      <c r="E79" s="345">
        <v>10.72072072072072</v>
      </c>
      <c r="F79" s="345">
        <v>4.5045045045045047</v>
      </c>
      <c r="G79" s="345">
        <v>1.6666666666666667</v>
      </c>
      <c r="H79" s="345">
        <v>2.3423423423423424</v>
      </c>
      <c r="I79" s="345">
        <v>1.711711711711712</v>
      </c>
      <c r="J79" s="345">
        <v>0.99099099099099108</v>
      </c>
      <c r="K79" s="345">
        <v>0.31531531531531537</v>
      </c>
      <c r="L79" s="345">
        <v>3.9639639639639643</v>
      </c>
      <c r="M79" s="267"/>
      <c r="N79" s="344"/>
    </row>
    <row r="80" spans="2:15" x14ac:dyDescent="0.25">
      <c r="B80" s="346" t="s">
        <v>2621</v>
      </c>
      <c r="C80" s="345">
        <v>51.646002565198799</v>
      </c>
      <c r="D80" s="345">
        <v>30.825138948268489</v>
      </c>
      <c r="E80" s="345">
        <v>13.852073535699017</v>
      </c>
      <c r="F80" s="345">
        <v>2.0949123557075673</v>
      </c>
      <c r="G80" s="345">
        <v>0.94057289439931602</v>
      </c>
      <c r="H80" s="345">
        <v>0.21376656690893547</v>
      </c>
      <c r="I80" s="345">
        <v>0.38477982043608377</v>
      </c>
      <c r="J80" s="345">
        <v>4.2753313381787089E-2</v>
      </c>
      <c r="K80" s="345">
        <v>0</v>
      </c>
      <c r="L80" s="345">
        <v>8.5506626763574178E-2</v>
      </c>
      <c r="M80" s="267"/>
      <c r="N80" s="344"/>
    </row>
    <row r="81" spans="2:14" x14ac:dyDescent="0.25">
      <c r="B81" s="346" t="s">
        <v>2620</v>
      </c>
      <c r="C81" s="345">
        <v>13.091641490433032</v>
      </c>
      <c r="D81" s="345">
        <v>36.153071500503522</v>
      </c>
      <c r="E81" s="345">
        <v>38.016112789526687</v>
      </c>
      <c r="F81" s="345">
        <v>7.6535750251762336</v>
      </c>
      <c r="G81" s="345">
        <v>4.2296072507552873</v>
      </c>
      <c r="H81" s="345">
        <v>0.45317220543806641</v>
      </c>
      <c r="I81" s="345">
        <v>0.2014098690835851</v>
      </c>
      <c r="J81" s="345">
        <v>0.10070493454179255</v>
      </c>
      <c r="K81" s="345">
        <v>5.0352467270896276E-2</v>
      </c>
      <c r="L81" s="345">
        <v>0.10070493454179255</v>
      </c>
      <c r="M81" s="267"/>
      <c r="N81" s="344"/>
    </row>
    <row r="82" spans="2:14" ht="30" x14ac:dyDescent="0.25">
      <c r="B82" s="346" t="s">
        <v>2619</v>
      </c>
      <c r="C82" s="345">
        <v>35.31468531468532</v>
      </c>
      <c r="D82" s="345">
        <v>45.45454545454546</v>
      </c>
      <c r="E82" s="345">
        <v>18.181818181818183</v>
      </c>
      <c r="F82" s="345">
        <v>0</v>
      </c>
      <c r="G82" s="345">
        <v>1.048951048951049</v>
      </c>
      <c r="H82" s="345">
        <v>0</v>
      </c>
      <c r="I82" s="345">
        <v>0</v>
      </c>
      <c r="J82" s="345">
        <v>0</v>
      </c>
      <c r="K82" s="345">
        <v>0</v>
      </c>
      <c r="L82" s="345">
        <v>0</v>
      </c>
      <c r="M82" s="267"/>
      <c r="N82" s="344"/>
    </row>
    <row r="83" spans="2:14" x14ac:dyDescent="0.25">
      <c r="B83" s="346" t="s">
        <v>2618</v>
      </c>
      <c r="C83" s="345">
        <v>16.915760869565219</v>
      </c>
      <c r="D83" s="345">
        <v>52.717391304347828</v>
      </c>
      <c r="E83" s="345">
        <v>25.067934782608692</v>
      </c>
      <c r="F83" s="345">
        <v>3.7364130434782608</v>
      </c>
      <c r="G83" s="345">
        <v>0.54347826086956519</v>
      </c>
      <c r="H83" s="345">
        <v>0</v>
      </c>
      <c r="I83" s="345">
        <v>0.54347826086956519</v>
      </c>
      <c r="J83" s="345">
        <v>0</v>
      </c>
      <c r="K83" s="345">
        <v>6.7934782608695649E-2</v>
      </c>
      <c r="L83" s="345">
        <v>0.47554347826086962</v>
      </c>
      <c r="M83" s="267"/>
      <c r="N83" s="344"/>
    </row>
    <row r="84" spans="2:14" x14ac:dyDescent="0.25">
      <c r="B84" s="346" t="s">
        <v>2630</v>
      </c>
      <c r="C84" s="345">
        <v>27.134146341463417</v>
      </c>
      <c r="D84" s="345">
        <v>49.695121951219512</v>
      </c>
      <c r="E84" s="345">
        <v>20.121951219512198</v>
      </c>
      <c r="F84" s="345">
        <v>2.2865853658536586</v>
      </c>
      <c r="G84" s="345">
        <v>0.3048780487804878</v>
      </c>
      <c r="H84" s="345">
        <v>0.1524390243902439</v>
      </c>
      <c r="I84" s="345">
        <v>0.1524390243902439</v>
      </c>
      <c r="J84" s="345">
        <v>0.1524390243902439</v>
      </c>
      <c r="K84" s="345">
        <v>0</v>
      </c>
      <c r="L84" s="345">
        <v>0</v>
      </c>
      <c r="M84" s="267"/>
      <c r="N84" s="344"/>
    </row>
    <row r="85" spans="2:14" ht="30" x14ac:dyDescent="0.25">
      <c r="B85" s="346" t="s">
        <v>2629</v>
      </c>
      <c r="C85" s="345">
        <v>17.510853835021706</v>
      </c>
      <c r="D85" s="345">
        <v>65.267727930535443</v>
      </c>
      <c r="E85" s="345">
        <v>12.735166425470332</v>
      </c>
      <c r="F85" s="345">
        <v>0.57887120115774238</v>
      </c>
      <c r="G85" s="345">
        <v>0.28943560057887119</v>
      </c>
      <c r="H85" s="345">
        <v>0</v>
      </c>
      <c r="I85" s="345">
        <v>0</v>
      </c>
      <c r="J85" s="345">
        <v>0</v>
      </c>
      <c r="K85" s="345">
        <v>0</v>
      </c>
      <c r="L85" s="345">
        <v>3.4732272069464538</v>
      </c>
      <c r="M85" s="267"/>
      <c r="N85" s="344"/>
    </row>
    <row r="86" spans="2:14" x14ac:dyDescent="0.25">
      <c r="B86" s="346" t="s">
        <v>128</v>
      </c>
      <c r="C86" s="345">
        <v>0.14471780028943559</v>
      </c>
      <c r="D86" s="345">
        <v>71.428571428571431</v>
      </c>
      <c r="E86" s="345">
        <v>0</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16.004804717358855</v>
      </c>
      <c r="D88" s="342">
        <v>37.41127652604375</v>
      </c>
      <c r="E88" s="342">
        <v>31.984129872966164</v>
      </c>
      <c r="F88" s="342">
        <v>7.0942379791067571</v>
      </c>
      <c r="G88" s="342">
        <v>4.2114075637899013</v>
      </c>
      <c r="H88" s="342">
        <v>1.4304953954791972</v>
      </c>
      <c r="I88" s="342">
        <v>0.7134277290430604</v>
      </c>
      <c r="J88" s="342">
        <v>0.3348742401630691</v>
      </c>
      <c r="K88" s="342">
        <v>9.0998434826920951E-2</v>
      </c>
      <c r="L88" s="342">
        <v>0.7316274160084445</v>
      </c>
      <c r="M88" s="267"/>
      <c r="N88" s="341"/>
    </row>
    <row r="94" spans="2:14" x14ac:dyDescent="0.25">
      <c r="N94" s="217" t="s">
        <v>2487</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2651</v>
      </c>
    </row>
    <row r="6" spans="2:9" ht="3.75" customHeight="1" x14ac:dyDescent="0.25">
      <c r="B6" s="337"/>
    </row>
    <row r="7" spans="2:9" x14ac:dyDescent="0.25">
      <c r="B7" s="361" t="s">
        <v>2455</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2650</v>
      </c>
      <c r="I9" s="354" t="s">
        <v>130</v>
      </c>
    </row>
    <row r="11" spans="2:9" x14ac:dyDescent="0.25">
      <c r="B11" s="353" t="s">
        <v>2624</v>
      </c>
      <c r="C11" s="363">
        <v>85.87</v>
      </c>
      <c r="D11" s="363">
        <v>27.52</v>
      </c>
      <c r="E11" s="363">
        <v>6.63</v>
      </c>
      <c r="F11" s="363">
        <v>23.89</v>
      </c>
      <c r="G11" s="363">
        <v>26.09</v>
      </c>
      <c r="H11" s="363"/>
      <c r="I11" s="363">
        <v>170</v>
      </c>
    </row>
    <row r="12" spans="2:9" x14ac:dyDescent="0.25">
      <c r="B12" s="353" t="s">
        <v>2623</v>
      </c>
      <c r="C12" s="363">
        <v>2.34</v>
      </c>
      <c r="D12" s="363">
        <v>2.5099999999999998</v>
      </c>
      <c r="E12" s="363">
        <v>0.85</v>
      </c>
      <c r="F12" s="363">
        <v>1.1200000000000001</v>
      </c>
      <c r="G12" s="363">
        <v>1.35</v>
      </c>
      <c r="H12" s="363"/>
      <c r="I12" s="363">
        <v>8.17</v>
      </c>
    </row>
    <row r="13" spans="2:9" x14ac:dyDescent="0.25">
      <c r="B13" s="353" t="s">
        <v>2622</v>
      </c>
      <c r="C13" s="363">
        <v>9.59</v>
      </c>
      <c r="D13" s="363">
        <v>2.4500000000000002</v>
      </c>
      <c r="E13" s="363">
        <v>1.1499999999999999</v>
      </c>
      <c r="F13" s="363">
        <v>4.2</v>
      </c>
      <c r="G13" s="363">
        <v>4.8</v>
      </c>
      <c r="H13" s="363"/>
      <c r="I13" s="363">
        <v>22.19</v>
      </c>
    </row>
    <row r="14" spans="2:9" x14ac:dyDescent="0.25">
      <c r="B14" s="353" t="s">
        <v>2621</v>
      </c>
      <c r="C14" s="363">
        <v>17.78</v>
      </c>
      <c r="D14" s="363">
        <v>1.55</v>
      </c>
      <c r="E14" s="363">
        <v>0.59</v>
      </c>
      <c r="F14" s="363">
        <v>1.81</v>
      </c>
      <c r="G14" s="363">
        <v>1.67</v>
      </c>
      <c r="H14" s="363"/>
      <c r="I14" s="363">
        <v>23.4</v>
      </c>
    </row>
    <row r="15" spans="2:9" x14ac:dyDescent="0.25">
      <c r="B15" s="353" t="s">
        <v>2620</v>
      </c>
      <c r="C15" s="363">
        <v>7.05</v>
      </c>
      <c r="D15" s="363">
        <v>1.05</v>
      </c>
      <c r="E15" s="363">
        <v>2</v>
      </c>
      <c r="F15" s="363">
        <v>5.81</v>
      </c>
      <c r="G15" s="363">
        <v>3.95</v>
      </c>
      <c r="H15" s="363"/>
      <c r="I15" s="363">
        <v>19.86</v>
      </c>
    </row>
    <row r="16" spans="2:9" ht="30" x14ac:dyDescent="0.25">
      <c r="B16" s="353" t="s">
        <v>2619</v>
      </c>
      <c r="C16" s="363">
        <v>0.44</v>
      </c>
      <c r="D16" s="363">
        <v>0.25</v>
      </c>
      <c r="E16" s="363">
        <v>0.66</v>
      </c>
      <c r="F16" s="363">
        <v>0.61</v>
      </c>
      <c r="G16" s="363">
        <v>0.92</v>
      </c>
      <c r="H16" s="363"/>
      <c r="I16" s="363">
        <v>2.88</v>
      </c>
    </row>
    <row r="17" spans="2:9" x14ac:dyDescent="0.25">
      <c r="B17" s="353" t="s">
        <v>2618</v>
      </c>
      <c r="C17" s="363">
        <v>8.0299999999999994</v>
      </c>
      <c r="D17" s="363">
        <v>0.9</v>
      </c>
      <c r="E17" s="363">
        <v>1.1499999999999999</v>
      </c>
      <c r="F17" s="363">
        <v>2.78</v>
      </c>
      <c r="G17" s="363">
        <v>1.86</v>
      </c>
      <c r="H17" s="363"/>
      <c r="I17" s="363">
        <v>14.719999999999999</v>
      </c>
    </row>
    <row r="18" spans="2:9" x14ac:dyDescent="0.25">
      <c r="B18" s="353" t="s">
        <v>2630</v>
      </c>
      <c r="C18" s="363">
        <v>0.69</v>
      </c>
      <c r="D18" s="363">
        <v>2.2200000000000002</v>
      </c>
      <c r="E18" s="363">
        <v>0.56999999999999995</v>
      </c>
      <c r="F18" s="363">
        <v>1.07</v>
      </c>
      <c r="G18" s="363">
        <v>2</v>
      </c>
      <c r="H18" s="363"/>
      <c r="I18" s="363">
        <v>6.55</v>
      </c>
    </row>
    <row r="19" spans="2:9" ht="30" x14ac:dyDescent="0.25">
      <c r="B19" s="353" t="s">
        <v>2629</v>
      </c>
      <c r="C19" s="363">
        <v>1.36</v>
      </c>
      <c r="D19" s="363">
        <v>0.63</v>
      </c>
      <c r="E19" s="363">
        <v>0.48</v>
      </c>
      <c r="F19" s="363">
        <v>2.83</v>
      </c>
      <c r="G19" s="363">
        <v>1.61</v>
      </c>
      <c r="H19" s="363"/>
      <c r="I19" s="363">
        <v>6.910000000000001</v>
      </c>
    </row>
    <row r="20" spans="2:9" x14ac:dyDescent="0.25">
      <c r="B20" s="353" t="s">
        <v>128</v>
      </c>
      <c r="C20" s="363">
        <v>0.03</v>
      </c>
      <c r="D20" s="363">
        <v>0.01</v>
      </c>
      <c r="E20" s="363">
        <v>0</v>
      </c>
      <c r="F20" s="363">
        <v>0.01</v>
      </c>
      <c r="G20" s="363">
        <v>0.01</v>
      </c>
      <c r="H20" s="363"/>
      <c r="I20" s="363">
        <v>6.0000000000000005E-2</v>
      </c>
    </row>
    <row r="21" spans="2:9" x14ac:dyDescent="0.25">
      <c r="C21" s="363"/>
      <c r="D21" s="363"/>
      <c r="E21" s="363"/>
      <c r="F21" s="363"/>
      <c r="G21" s="363"/>
      <c r="H21" s="363"/>
      <c r="I21" s="363"/>
    </row>
    <row r="22" spans="2:9" x14ac:dyDescent="0.25">
      <c r="B22" s="362" t="s">
        <v>130</v>
      </c>
      <c r="C22" s="320">
        <v>133.18</v>
      </c>
      <c r="D22" s="320">
        <v>39.089999999999996</v>
      </c>
      <c r="E22" s="320">
        <v>14.08</v>
      </c>
      <c r="F22" s="320">
        <v>44.129999999999995</v>
      </c>
      <c r="G22" s="320">
        <v>44.260000000000005</v>
      </c>
      <c r="H22" s="320"/>
      <c r="I22" s="320">
        <v>274.74000000000007</v>
      </c>
    </row>
    <row r="25" spans="2:9" x14ac:dyDescent="0.25">
      <c r="I25" s="217" t="s">
        <v>2487</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2665</v>
      </c>
    </row>
    <row r="6" spans="2:13" x14ac:dyDescent="0.25">
      <c r="B6" s="361" t="s">
        <v>2453</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2624</v>
      </c>
      <c r="D8" s="325" t="s">
        <v>2623</v>
      </c>
      <c r="E8" s="325" t="s">
        <v>2622</v>
      </c>
      <c r="F8" s="325" t="s">
        <v>2621</v>
      </c>
      <c r="G8" s="325" t="s">
        <v>2620</v>
      </c>
      <c r="H8" s="325" t="s">
        <v>2619</v>
      </c>
      <c r="I8" s="325" t="s">
        <v>2618</v>
      </c>
      <c r="J8" s="325" t="s">
        <v>766</v>
      </c>
      <c r="K8" s="325" t="s">
        <v>2617</v>
      </c>
      <c r="L8" s="325" t="s">
        <v>128</v>
      </c>
      <c r="M8" s="324" t="s">
        <v>130</v>
      </c>
    </row>
    <row r="9" spans="2:13" x14ac:dyDescent="0.25">
      <c r="B9" s="267" t="s">
        <v>2661</v>
      </c>
      <c r="C9" s="18">
        <v>0</v>
      </c>
      <c r="D9" s="18">
        <v>0</v>
      </c>
      <c r="E9" s="18">
        <v>0</v>
      </c>
      <c r="F9" s="18">
        <v>0</v>
      </c>
      <c r="G9" s="18">
        <v>0</v>
      </c>
      <c r="H9" s="18">
        <v>0</v>
      </c>
      <c r="I9" s="18">
        <v>0</v>
      </c>
      <c r="J9" s="18">
        <v>0</v>
      </c>
      <c r="K9" s="18">
        <v>0</v>
      </c>
      <c r="L9" s="18">
        <v>0</v>
      </c>
      <c r="M9" s="272">
        <v>0</v>
      </c>
    </row>
    <row r="10" spans="2:13" x14ac:dyDescent="0.25">
      <c r="B10" s="267" t="s">
        <v>2660</v>
      </c>
      <c r="C10" s="363">
        <v>67.709999999999994</v>
      </c>
      <c r="D10" s="363">
        <v>2.2799999999999998</v>
      </c>
      <c r="E10" s="363">
        <v>0</v>
      </c>
      <c r="F10" s="363">
        <v>5.91</v>
      </c>
      <c r="G10" s="363">
        <v>9.18</v>
      </c>
      <c r="H10" s="363">
        <v>0</v>
      </c>
      <c r="I10" s="363">
        <v>2.9</v>
      </c>
      <c r="J10" s="363">
        <v>2.97</v>
      </c>
      <c r="K10" s="363">
        <v>0.67</v>
      </c>
      <c r="L10" s="363">
        <v>0.03</v>
      </c>
      <c r="M10" s="363">
        <v>91.649999999999991</v>
      </c>
    </row>
    <row r="11" spans="2:13" ht="30" customHeight="1" x14ac:dyDescent="0.25">
      <c r="B11" s="346" t="s">
        <v>2659</v>
      </c>
      <c r="C11" s="363"/>
      <c r="D11" s="363"/>
      <c r="E11" s="363"/>
      <c r="F11" s="363"/>
      <c r="G11" s="363"/>
      <c r="H11" s="363"/>
      <c r="I11" s="363"/>
      <c r="J11" s="363"/>
      <c r="K11" s="363"/>
      <c r="L11" s="363"/>
      <c r="M11" s="363"/>
    </row>
    <row r="12" spans="2:13" x14ac:dyDescent="0.25">
      <c r="B12" s="368" t="s">
        <v>2658</v>
      </c>
      <c r="C12" s="363">
        <v>0</v>
      </c>
      <c r="D12" s="363">
        <v>0</v>
      </c>
      <c r="E12" s="363">
        <v>0</v>
      </c>
      <c r="F12" s="363">
        <v>0</v>
      </c>
      <c r="G12" s="363">
        <v>0</v>
      </c>
      <c r="H12" s="363">
        <v>0</v>
      </c>
      <c r="I12" s="363">
        <v>0</v>
      </c>
      <c r="J12" s="363">
        <v>0</v>
      </c>
      <c r="K12" s="363">
        <v>0</v>
      </c>
      <c r="L12" s="363">
        <v>0</v>
      </c>
      <c r="M12" s="363">
        <v>0</v>
      </c>
    </row>
    <row r="13" spans="2:13" x14ac:dyDescent="0.25">
      <c r="B13" s="368" t="s">
        <v>2657</v>
      </c>
      <c r="C13" s="363">
        <v>0</v>
      </c>
      <c r="D13" s="363">
        <v>0</v>
      </c>
      <c r="E13" s="363">
        <v>0</v>
      </c>
      <c r="F13" s="363">
        <v>0</v>
      </c>
      <c r="G13" s="363">
        <v>0</v>
      </c>
      <c r="H13" s="363">
        <v>0</v>
      </c>
      <c r="I13" s="363">
        <v>0</v>
      </c>
      <c r="J13" s="363">
        <v>0</v>
      </c>
      <c r="K13" s="363">
        <v>0</v>
      </c>
      <c r="L13" s="363">
        <v>0</v>
      </c>
      <c r="M13" s="363">
        <v>0</v>
      </c>
    </row>
    <row r="14" spans="2:13" x14ac:dyDescent="0.25">
      <c r="B14" s="367" t="s">
        <v>2656</v>
      </c>
      <c r="C14" s="363">
        <v>0</v>
      </c>
      <c r="D14" s="363">
        <v>0</v>
      </c>
      <c r="E14" s="363">
        <v>0</v>
      </c>
      <c r="F14" s="363">
        <v>0</v>
      </c>
      <c r="G14" s="363">
        <v>0</v>
      </c>
      <c r="H14" s="363">
        <v>0</v>
      </c>
      <c r="I14" s="363">
        <v>0</v>
      </c>
      <c r="J14" s="363">
        <v>0</v>
      </c>
      <c r="K14" s="363">
        <v>0</v>
      </c>
      <c r="L14" s="363">
        <v>0</v>
      </c>
      <c r="M14" s="363">
        <v>0</v>
      </c>
    </row>
    <row r="15" spans="2:13" x14ac:dyDescent="0.25">
      <c r="B15" s="367" t="s">
        <v>2655</v>
      </c>
      <c r="C15" s="363">
        <v>0</v>
      </c>
      <c r="D15" s="363">
        <v>0</v>
      </c>
      <c r="E15" s="363">
        <v>0</v>
      </c>
      <c r="F15" s="363">
        <v>0</v>
      </c>
      <c r="G15" s="363">
        <v>0</v>
      </c>
      <c r="H15" s="363">
        <v>0</v>
      </c>
      <c r="I15" s="363">
        <v>0</v>
      </c>
      <c r="J15" s="363">
        <v>0</v>
      </c>
      <c r="K15" s="363">
        <v>0</v>
      </c>
      <c r="L15" s="363">
        <v>0</v>
      </c>
      <c r="M15" s="363">
        <v>0</v>
      </c>
    </row>
    <row r="16" spans="2:13" x14ac:dyDescent="0.25">
      <c r="B16" s="267" t="s">
        <v>2654</v>
      </c>
      <c r="C16" s="363"/>
      <c r="D16" s="363"/>
      <c r="E16" s="363"/>
      <c r="F16" s="363"/>
      <c r="G16" s="363"/>
      <c r="H16" s="363"/>
      <c r="I16" s="363"/>
      <c r="J16" s="363"/>
      <c r="K16" s="363"/>
      <c r="L16" s="363"/>
      <c r="M16" s="363"/>
    </row>
    <row r="17" spans="2:13" x14ac:dyDescent="0.25">
      <c r="B17" s="267" t="s">
        <v>2653</v>
      </c>
      <c r="C17" s="363">
        <v>0</v>
      </c>
      <c r="D17" s="363">
        <v>0</v>
      </c>
      <c r="E17" s="363">
        <v>0</v>
      </c>
      <c r="F17" s="363">
        <v>0</v>
      </c>
      <c r="G17" s="363">
        <v>0</v>
      </c>
      <c r="H17" s="363">
        <v>0</v>
      </c>
      <c r="I17" s="363">
        <v>0</v>
      </c>
      <c r="J17" s="363">
        <v>0</v>
      </c>
      <c r="K17" s="363">
        <v>0</v>
      </c>
      <c r="L17" s="363">
        <v>0</v>
      </c>
      <c r="M17" s="363">
        <v>0</v>
      </c>
    </row>
    <row r="18" spans="2:13" x14ac:dyDescent="0.25">
      <c r="B18" s="18" t="s">
        <v>2652</v>
      </c>
      <c r="C18" s="363">
        <v>0.06</v>
      </c>
      <c r="D18" s="363">
        <v>0</v>
      </c>
      <c r="E18" s="363">
        <v>0</v>
      </c>
      <c r="F18" s="363">
        <v>0</v>
      </c>
      <c r="G18" s="363">
        <v>0</v>
      </c>
      <c r="H18" s="363">
        <v>0</v>
      </c>
      <c r="I18" s="363">
        <v>0</v>
      </c>
      <c r="J18" s="363">
        <v>0</v>
      </c>
      <c r="K18" s="363">
        <v>0</v>
      </c>
      <c r="L18" s="363">
        <v>0</v>
      </c>
      <c r="M18" s="363">
        <v>0.06</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67.77</v>
      </c>
      <c r="D20" s="320">
        <v>2.2799999999999998</v>
      </c>
      <c r="E20" s="320">
        <v>0</v>
      </c>
      <c r="F20" s="320">
        <v>5.91</v>
      </c>
      <c r="G20" s="320">
        <v>9.18</v>
      </c>
      <c r="H20" s="320">
        <v>0</v>
      </c>
      <c r="I20" s="320">
        <v>2.9</v>
      </c>
      <c r="J20" s="320">
        <v>2.97</v>
      </c>
      <c r="K20" s="320">
        <v>0.67</v>
      </c>
      <c r="L20" s="320">
        <v>0.03</v>
      </c>
      <c r="M20" s="320">
        <v>91.71</v>
      </c>
    </row>
    <row r="21" spans="2:13" x14ac:dyDescent="0.25">
      <c r="B21" s="251" t="s">
        <v>2664</v>
      </c>
    </row>
    <row r="25" spans="2:13" ht="15.75" x14ac:dyDescent="0.25">
      <c r="B25" s="337" t="s">
        <v>2663</v>
      </c>
    </row>
    <row r="26" spans="2:13" x14ac:dyDescent="0.25">
      <c r="B26" s="361" t="s">
        <v>2451</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2624</v>
      </c>
      <c r="D28" s="325" t="s">
        <v>2623</v>
      </c>
      <c r="E28" s="325" t="s">
        <v>2622</v>
      </c>
      <c r="F28" s="325" t="s">
        <v>2621</v>
      </c>
      <c r="G28" s="325" t="s">
        <v>2620</v>
      </c>
      <c r="H28" s="325" t="s">
        <v>2619</v>
      </c>
      <c r="I28" s="325" t="s">
        <v>2618</v>
      </c>
      <c r="J28" s="325" t="s">
        <v>766</v>
      </c>
      <c r="K28" s="325" t="s">
        <v>2617</v>
      </c>
      <c r="L28" s="325" t="s">
        <v>128</v>
      </c>
      <c r="M28" s="324" t="s">
        <v>130</v>
      </c>
    </row>
    <row r="29" spans="2:13" x14ac:dyDescent="0.25">
      <c r="B29" s="267" t="s">
        <v>2661</v>
      </c>
      <c r="C29" s="18">
        <v>0</v>
      </c>
      <c r="D29" s="18">
        <v>0</v>
      </c>
      <c r="E29" s="18">
        <v>0</v>
      </c>
      <c r="F29" s="18">
        <v>0</v>
      </c>
      <c r="G29" s="18">
        <v>0</v>
      </c>
      <c r="H29" s="18">
        <v>0</v>
      </c>
      <c r="I29" s="18">
        <v>0</v>
      </c>
      <c r="J29" s="18">
        <v>0</v>
      </c>
      <c r="K29" s="18">
        <v>0</v>
      </c>
      <c r="L29" s="18">
        <v>0</v>
      </c>
      <c r="M29" s="272">
        <v>0</v>
      </c>
    </row>
    <row r="30" spans="2:13" x14ac:dyDescent="0.25">
      <c r="B30" s="267" t="s">
        <v>2660</v>
      </c>
      <c r="C30" s="363">
        <v>101.17</v>
      </c>
      <c r="D30" s="363">
        <v>5.84</v>
      </c>
      <c r="E30" s="363">
        <v>22.2</v>
      </c>
      <c r="F30" s="363">
        <v>17.46</v>
      </c>
      <c r="G30" s="363">
        <v>10.66</v>
      </c>
      <c r="H30" s="363">
        <v>2.86</v>
      </c>
      <c r="I30" s="363">
        <v>11.81</v>
      </c>
      <c r="J30" s="363">
        <v>3.58</v>
      </c>
      <c r="K30" s="363">
        <v>6.22</v>
      </c>
      <c r="L30" s="363">
        <v>0.04</v>
      </c>
      <c r="M30" s="363">
        <v>181.84000000000003</v>
      </c>
    </row>
    <row r="31" spans="2:13" ht="30" x14ac:dyDescent="0.25">
      <c r="B31" s="346" t="s">
        <v>2659</v>
      </c>
      <c r="C31" s="363"/>
      <c r="D31" s="363"/>
      <c r="E31" s="363"/>
      <c r="F31" s="363"/>
      <c r="G31" s="363"/>
      <c r="H31" s="363"/>
      <c r="I31" s="363"/>
      <c r="J31" s="363"/>
      <c r="K31" s="363"/>
      <c r="L31" s="363"/>
      <c r="M31" s="363"/>
    </row>
    <row r="32" spans="2:13" x14ac:dyDescent="0.25">
      <c r="B32" s="368" t="s">
        <v>2658</v>
      </c>
      <c r="C32" s="363">
        <v>0</v>
      </c>
      <c r="D32" s="363">
        <v>0</v>
      </c>
      <c r="E32" s="363">
        <v>0</v>
      </c>
      <c r="F32" s="363">
        <v>0</v>
      </c>
      <c r="G32" s="363">
        <v>0</v>
      </c>
      <c r="H32" s="363">
        <v>0</v>
      </c>
      <c r="I32" s="363">
        <v>0</v>
      </c>
      <c r="J32" s="363">
        <v>0</v>
      </c>
      <c r="K32" s="363">
        <v>0</v>
      </c>
      <c r="L32" s="363">
        <v>0</v>
      </c>
      <c r="M32" s="363">
        <v>0</v>
      </c>
    </row>
    <row r="33" spans="2:13" x14ac:dyDescent="0.25">
      <c r="B33" s="368" t="s">
        <v>2657</v>
      </c>
      <c r="C33" s="363">
        <v>0</v>
      </c>
      <c r="D33" s="363">
        <v>0</v>
      </c>
      <c r="E33" s="363">
        <v>0</v>
      </c>
      <c r="F33" s="363">
        <v>0</v>
      </c>
      <c r="G33" s="363">
        <v>0</v>
      </c>
      <c r="H33" s="363">
        <v>0</v>
      </c>
      <c r="I33" s="363">
        <v>0</v>
      </c>
      <c r="J33" s="363">
        <v>0</v>
      </c>
      <c r="K33" s="363">
        <v>0</v>
      </c>
      <c r="L33" s="363">
        <v>0</v>
      </c>
      <c r="M33" s="363">
        <v>0</v>
      </c>
    </row>
    <row r="34" spans="2:13" x14ac:dyDescent="0.25">
      <c r="B34" s="367" t="s">
        <v>2656</v>
      </c>
      <c r="C34" s="363">
        <v>0</v>
      </c>
      <c r="D34" s="363">
        <v>0</v>
      </c>
      <c r="E34" s="363">
        <v>0</v>
      </c>
      <c r="F34" s="363">
        <v>0</v>
      </c>
      <c r="G34" s="363">
        <v>0</v>
      </c>
      <c r="H34" s="363">
        <v>0</v>
      </c>
      <c r="I34" s="363">
        <v>0</v>
      </c>
      <c r="J34" s="363">
        <v>0</v>
      </c>
      <c r="K34" s="363">
        <v>0</v>
      </c>
      <c r="L34" s="363">
        <v>0</v>
      </c>
      <c r="M34" s="363">
        <v>0</v>
      </c>
    </row>
    <row r="35" spans="2:13" x14ac:dyDescent="0.25">
      <c r="B35" s="367" t="s">
        <v>2655</v>
      </c>
      <c r="C35" s="363">
        <v>0</v>
      </c>
      <c r="D35" s="363">
        <v>0</v>
      </c>
      <c r="E35" s="363">
        <v>0</v>
      </c>
      <c r="F35" s="363">
        <v>0</v>
      </c>
      <c r="G35" s="363">
        <v>0</v>
      </c>
      <c r="H35" s="363">
        <v>0</v>
      </c>
      <c r="I35" s="363">
        <v>0</v>
      </c>
      <c r="J35" s="363">
        <v>0</v>
      </c>
      <c r="K35" s="363">
        <v>0</v>
      </c>
      <c r="L35" s="363">
        <v>0</v>
      </c>
      <c r="M35" s="363">
        <v>0</v>
      </c>
    </row>
    <row r="36" spans="2:13" x14ac:dyDescent="0.25">
      <c r="B36" s="267" t="s">
        <v>2654</v>
      </c>
      <c r="C36" s="363"/>
      <c r="D36" s="363"/>
      <c r="E36" s="363"/>
      <c r="F36" s="363"/>
      <c r="G36" s="363"/>
      <c r="H36" s="363"/>
      <c r="I36" s="363"/>
      <c r="J36" s="363"/>
      <c r="K36" s="363"/>
      <c r="L36" s="363"/>
      <c r="M36" s="363"/>
    </row>
    <row r="37" spans="2:13" x14ac:dyDescent="0.25">
      <c r="B37" s="267" t="s">
        <v>2653</v>
      </c>
      <c r="C37" s="363">
        <v>0.17</v>
      </c>
      <c r="D37" s="363">
        <v>0</v>
      </c>
      <c r="E37" s="363">
        <v>0</v>
      </c>
      <c r="F37" s="363">
        <v>0</v>
      </c>
      <c r="G37" s="363">
        <v>0</v>
      </c>
      <c r="H37" s="363">
        <v>0</v>
      </c>
      <c r="I37" s="363">
        <v>0</v>
      </c>
      <c r="J37" s="363">
        <v>0</v>
      </c>
      <c r="K37" s="363">
        <v>0</v>
      </c>
      <c r="L37" s="363">
        <v>0</v>
      </c>
      <c r="M37" s="363">
        <v>0.17</v>
      </c>
    </row>
    <row r="38" spans="2:13" x14ac:dyDescent="0.25">
      <c r="B38" s="18" t="s">
        <v>2652</v>
      </c>
      <c r="C38" s="363">
        <v>0.9</v>
      </c>
      <c r="D38" s="363">
        <v>0.03</v>
      </c>
      <c r="E38" s="363">
        <v>0</v>
      </c>
      <c r="F38" s="363">
        <v>0.02</v>
      </c>
      <c r="G38" s="363">
        <v>0.01</v>
      </c>
      <c r="H38" s="363">
        <v>0</v>
      </c>
      <c r="I38" s="363">
        <v>0</v>
      </c>
      <c r="J38" s="363">
        <v>0.01</v>
      </c>
      <c r="K38" s="363">
        <v>0.02</v>
      </c>
      <c r="L38" s="363">
        <v>0</v>
      </c>
      <c r="M38" s="363">
        <v>0.9900000000000001</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102.24000000000001</v>
      </c>
      <c r="D40" s="320">
        <v>5.87</v>
      </c>
      <c r="E40" s="320">
        <v>22.2</v>
      </c>
      <c r="F40" s="320">
        <v>17.48</v>
      </c>
      <c r="G40" s="320">
        <v>10.67</v>
      </c>
      <c r="H40" s="320">
        <v>2.86</v>
      </c>
      <c r="I40" s="320">
        <v>11.81</v>
      </c>
      <c r="J40" s="320">
        <v>3.59</v>
      </c>
      <c r="K40" s="320">
        <v>6.2399999999999993</v>
      </c>
      <c r="L40" s="320">
        <v>0.04</v>
      </c>
      <c r="M40" s="320">
        <v>183.00000000000003</v>
      </c>
    </row>
    <row r="45" spans="2:13" ht="15.75" x14ac:dyDescent="0.25">
      <c r="B45" s="337" t="s">
        <v>2662</v>
      </c>
    </row>
    <row r="46" spans="2:13" x14ac:dyDescent="0.25">
      <c r="B46" s="361" t="s">
        <v>2449</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2624</v>
      </c>
      <c r="D48" s="325" t="s">
        <v>2623</v>
      </c>
      <c r="E48" s="325" t="s">
        <v>2622</v>
      </c>
      <c r="F48" s="325" t="s">
        <v>2621</v>
      </c>
      <c r="G48" s="325" t="s">
        <v>2620</v>
      </c>
      <c r="H48" s="325" t="s">
        <v>2619</v>
      </c>
      <c r="I48" s="325" t="s">
        <v>2618</v>
      </c>
      <c r="J48" s="325" t="s">
        <v>766</v>
      </c>
      <c r="K48" s="325" t="s">
        <v>2617</v>
      </c>
      <c r="L48" s="325" t="s">
        <v>128</v>
      </c>
      <c r="M48" s="324" t="s">
        <v>130</v>
      </c>
    </row>
    <row r="49" spans="2:14" x14ac:dyDescent="0.25">
      <c r="B49" s="267" t="s">
        <v>2661</v>
      </c>
      <c r="C49" s="18">
        <v>0</v>
      </c>
      <c r="D49" s="18">
        <v>0</v>
      </c>
      <c r="E49" s="18">
        <v>0</v>
      </c>
      <c r="F49" s="18">
        <v>0</v>
      </c>
      <c r="G49" s="18">
        <v>0</v>
      </c>
      <c r="H49" s="18">
        <v>0</v>
      </c>
      <c r="I49" s="18">
        <v>0</v>
      </c>
      <c r="J49" s="18">
        <v>0</v>
      </c>
      <c r="K49" s="18">
        <v>0</v>
      </c>
      <c r="L49" s="18">
        <v>0</v>
      </c>
      <c r="M49" s="272">
        <v>0</v>
      </c>
    </row>
    <row r="50" spans="2:14" x14ac:dyDescent="0.25">
      <c r="B50" s="267" t="s">
        <v>2660</v>
      </c>
      <c r="C50" s="363">
        <v>168.88</v>
      </c>
      <c r="D50" s="363">
        <v>8.1199999999999992</v>
      </c>
      <c r="E50" s="363">
        <v>22.2</v>
      </c>
      <c r="F50" s="363">
        <v>23.37</v>
      </c>
      <c r="G50" s="363">
        <v>19.84</v>
      </c>
      <c r="H50" s="363">
        <v>2.86</v>
      </c>
      <c r="I50" s="363">
        <v>14.71</v>
      </c>
      <c r="J50" s="363">
        <v>6.5500000000000007</v>
      </c>
      <c r="K50" s="363">
        <v>6.89</v>
      </c>
      <c r="L50" s="363">
        <v>7.0000000000000007E-2</v>
      </c>
      <c r="M50" s="363">
        <v>273.49</v>
      </c>
    </row>
    <row r="51" spans="2:14" ht="30" x14ac:dyDescent="0.25">
      <c r="B51" s="346" t="s">
        <v>2659</v>
      </c>
      <c r="C51" s="363"/>
      <c r="D51" s="363"/>
      <c r="E51" s="363"/>
      <c r="F51" s="363"/>
      <c r="G51" s="363"/>
      <c r="H51" s="363"/>
      <c r="I51" s="363"/>
      <c r="J51" s="363"/>
      <c r="K51" s="363"/>
      <c r="L51" s="363"/>
      <c r="M51" s="363"/>
    </row>
    <row r="52" spans="2:14" x14ac:dyDescent="0.25">
      <c r="B52" s="368" t="s">
        <v>2658</v>
      </c>
      <c r="C52" s="363">
        <v>0</v>
      </c>
      <c r="D52" s="363">
        <v>0</v>
      </c>
      <c r="E52" s="363">
        <v>0</v>
      </c>
      <c r="F52" s="363">
        <v>0</v>
      </c>
      <c r="G52" s="363">
        <v>0</v>
      </c>
      <c r="H52" s="363">
        <v>0</v>
      </c>
      <c r="I52" s="363">
        <v>0</v>
      </c>
      <c r="J52" s="363">
        <v>0</v>
      </c>
      <c r="K52" s="363">
        <v>0</v>
      </c>
      <c r="L52" s="363">
        <v>0</v>
      </c>
      <c r="M52" s="363">
        <v>0</v>
      </c>
    </row>
    <row r="53" spans="2:14" x14ac:dyDescent="0.25">
      <c r="B53" s="368" t="s">
        <v>2657</v>
      </c>
      <c r="C53" s="363">
        <v>0</v>
      </c>
      <c r="D53" s="363">
        <v>0</v>
      </c>
      <c r="E53" s="363">
        <v>0</v>
      </c>
      <c r="F53" s="363">
        <v>0</v>
      </c>
      <c r="G53" s="363">
        <v>0</v>
      </c>
      <c r="H53" s="363">
        <v>0</v>
      </c>
      <c r="I53" s="363">
        <v>0</v>
      </c>
      <c r="J53" s="363">
        <v>0</v>
      </c>
      <c r="K53" s="363">
        <v>0</v>
      </c>
      <c r="L53" s="363">
        <v>0</v>
      </c>
      <c r="M53" s="363">
        <v>0</v>
      </c>
    </row>
    <row r="54" spans="2:14" x14ac:dyDescent="0.25">
      <c r="B54" s="367" t="s">
        <v>2656</v>
      </c>
      <c r="C54" s="363">
        <v>0</v>
      </c>
      <c r="D54" s="363">
        <v>0</v>
      </c>
      <c r="E54" s="363">
        <v>0</v>
      </c>
      <c r="F54" s="363">
        <v>0</v>
      </c>
      <c r="G54" s="363">
        <v>0</v>
      </c>
      <c r="H54" s="363">
        <v>0</v>
      </c>
      <c r="I54" s="363">
        <v>0</v>
      </c>
      <c r="J54" s="363">
        <v>0</v>
      </c>
      <c r="K54" s="363">
        <v>0</v>
      </c>
      <c r="L54" s="363">
        <v>0</v>
      </c>
      <c r="M54" s="363">
        <v>0</v>
      </c>
    </row>
    <row r="55" spans="2:14" x14ac:dyDescent="0.25">
      <c r="B55" s="367" t="s">
        <v>2655</v>
      </c>
      <c r="C55" s="363">
        <v>0</v>
      </c>
      <c r="D55" s="363">
        <v>0</v>
      </c>
      <c r="E55" s="363">
        <v>0</v>
      </c>
      <c r="F55" s="363">
        <v>0</v>
      </c>
      <c r="G55" s="363">
        <v>0</v>
      </c>
      <c r="H55" s="363">
        <v>0</v>
      </c>
      <c r="I55" s="363">
        <v>0</v>
      </c>
      <c r="J55" s="363">
        <v>0</v>
      </c>
      <c r="K55" s="363">
        <v>0</v>
      </c>
      <c r="L55" s="363">
        <v>0</v>
      </c>
      <c r="M55" s="363">
        <v>0</v>
      </c>
    </row>
    <row r="56" spans="2:14" x14ac:dyDescent="0.25">
      <c r="B56" s="267" t="s">
        <v>2654</v>
      </c>
      <c r="C56" s="363"/>
      <c r="D56" s="363"/>
      <c r="E56" s="363"/>
      <c r="F56" s="363"/>
      <c r="G56" s="363"/>
      <c r="H56" s="363"/>
      <c r="I56" s="363"/>
      <c r="J56" s="363"/>
      <c r="K56" s="363"/>
      <c r="L56" s="363"/>
      <c r="M56" s="363"/>
    </row>
    <row r="57" spans="2:14" x14ac:dyDescent="0.25">
      <c r="B57" s="18" t="s">
        <v>2653</v>
      </c>
      <c r="C57" s="366">
        <v>0.17</v>
      </c>
      <c r="D57" s="366">
        <v>0</v>
      </c>
      <c r="E57" s="366">
        <v>0</v>
      </c>
      <c r="F57" s="366">
        <v>0</v>
      </c>
      <c r="G57" s="366">
        <v>0</v>
      </c>
      <c r="H57" s="366">
        <v>0</v>
      </c>
      <c r="I57" s="366">
        <v>0</v>
      </c>
      <c r="J57" s="366">
        <v>0</v>
      </c>
      <c r="K57" s="366">
        <v>0</v>
      </c>
      <c r="L57" s="366">
        <v>0</v>
      </c>
      <c r="M57" s="366">
        <v>0.17</v>
      </c>
    </row>
    <row r="58" spans="2:14" x14ac:dyDescent="0.25">
      <c r="B58" s="18" t="s">
        <v>2652</v>
      </c>
      <c r="C58" s="363">
        <v>0.96</v>
      </c>
      <c r="D58" s="363">
        <v>0.03</v>
      </c>
      <c r="E58" s="363">
        <v>0</v>
      </c>
      <c r="F58" s="363">
        <v>0.02</v>
      </c>
      <c r="G58" s="363">
        <v>0.01</v>
      </c>
      <c r="H58" s="363">
        <v>0</v>
      </c>
      <c r="I58" s="363">
        <v>0</v>
      </c>
      <c r="J58" s="363">
        <v>0.01</v>
      </c>
      <c r="K58" s="363">
        <v>0.02</v>
      </c>
      <c r="L58" s="363">
        <v>0</v>
      </c>
      <c r="M58" s="363">
        <v>1.05</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170.01</v>
      </c>
      <c r="D60" s="320">
        <v>8.1499999999999986</v>
      </c>
      <c r="E60" s="320">
        <v>22.2</v>
      </c>
      <c r="F60" s="320">
        <v>23.39</v>
      </c>
      <c r="G60" s="320">
        <v>19.850000000000001</v>
      </c>
      <c r="H60" s="320">
        <v>2.86</v>
      </c>
      <c r="I60" s="320">
        <v>14.71</v>
      </c>
      <c r="J60" s="320">
        <v>6.5600000000000005</v>
      </c>
      <c r="K60" s="320">
        <v>6.9099999999999993</v>
      </c>
      <c r="L60" s="320">
        <v>7.0000000000000007E-2</v>
      </c>
      <c r="M60" s="320">
        <v>274.71000000000004</v>
      </c>
    </row>
    <row r="64" spans="2:14" x14ac:dyDescent="0.25">
      <c r="N64" s="217" t="s">
        <v>2487</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2690</v>
      </c>
    </row>
    <row r="6" spans="2:13" x14ac:dyDescent="0.25">
      <c r="B6" s="361" t="s">
        <v>2689</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2624</v>
      </c>
      <c r="D8" s="354" t="s">
        <v>2623</v>
      </c>
      <c r="E8" s="354" t="s">
        <v>2622</v>
      </c>
      <c r="F8" s="354" t="s">
        <v>2621</v>
      </c>
      <c r="G8" s="354" t="s">
        <v>2620</v>
      </c>
      <c r="H8" s="354" t="s">
        <v>2619</v>
      </c>
      <c r="I8" s="354" t="s">
        <v>2618</v>
      </c>
      <c r="J8" s="354" t="s">
        <v>766</v>
      </c>
      <c r="K8" s="354" t="s">
        <v>2617</v>
      </c>
      <c r="L8" s="354" t="s">
        <v>128</v>
      </c>
      <c r="M8" s="376" t="s">
        <v>130</v>
      </c>
    </row>
    <row r="9" spans="2:13" x14ac:dyDescent="0.25">
      <c r="B9" s="18" t="s">
        <v>2688</v>
      </c>
      <c r="C9" s="363">
        <v>20.39</v>
      </c>
      <c r="D9" s="363">
        <v>0.57999999999999996</v>
      </c>
      <c r="E9" s="363">
        <v>1.85</v>
      </c>
      <c r="F9" s="363">
        <v>0.56999999999999995</v>
      </c>
      <c r="G9" s="363">
        <v>2.73</v>
      </c>
      <c r="H9" s="363">
        <v>0.26</v>
      </c>
      <c r="I9" s="363">
        <v>0.89</v>
      </c>
      <c r="J9" s="363">
        <v>0.28000000000000003</v>
      </c>
      <c r="K9" s="363">
        <v>1.61</v>
      </c>
      <c r="L9" s="363">
        <v>0.02</v>
      </c>
      <c r="M9" s="363">
        <v>29.180000000000003</v>
      </c>
    </row>
    <row r="10" spans="2:13" x14ac:dyDescent="0.25">
      <c r="B10" s="18" t="s">
        <v>622</v>
      </c>
      <c r="C10" s="363">
        <v>11.87</v>
      </c>
      <c r="D10" s="363">
        <v>0.44</v>
      </c>
      <c r="E10" s="363">
        <v>0.49</v>
      </c>
      <c r="F10" s="363">
        <v>0.66</v>
      </c>
      <c r="G10" s="363">
        <v>1.6</v>
      </c>
      <c r="H10" s="363">
        <v>0.27</v>
      </c>
      <c r="I10" s="363">
        <v>0.83</v>
      </c>
      <c r="J10" s="363">
        <v>0.37</v>
      </c>
      <c r="K10" s="363">
        <v>0.41</v>
      </c>
      <c r="L10" s="363">
        <v>0.01</v>
      </c>
      <c r="M10" s="363">
        <v>16.95</v>
      </c>
    </row>
    <row r="11" spans="2:13" x14ac:dyDescent="0.25">
      <c r="B11" s="18" t="s">
        <v>624</v>
      </c>
      <c r="C11" s="363">
        <v>8.81</v>
      </c>
      <c r="D11" s="363">
        <v>0.4</v>
      </c>
      <c r="E11" s="363">
        <v>0.36</v>
      </c>
      <c r="F11" s="363">
        <v>0.5</v>
      </c>
      <c r="G11" s="363">
        <v>2.0699999999999998</v>
      </c>
      <c r="H11" s="363">
        <v>0.13</v>
      </c>
      <c r="I11" s="363">
        <v>0.63</v>
      </c>
      <c r="J11" s="363">
        <v>0.38</v>
      </c>
      <c r="K11" s="363">
        <v>0.45</v>
      </c>
      <c r="L11" s="363">
        <v>0</v>
      </c>
      <c r="M11" s="363">
        <v>13.730000000000002</v>
      </c>
    </row>
    <row r="12" spans="2:13" x14ac:dyDescent="0.25">
      <c r="B12" s="18" t="s">
        <v>626</v>
      </c>
      <c r="C12" s="363">
        <v>14.3</v>
      </c>
      <c r="D12" s="363">
        <v>0.65</v>
      </c>
      <c r="E12" s="363">
        <v>0.92</v>
      </c>
      <c r="F12" s="363">
        <v>1.39</v>
      </c>
      <c r="G12" s="363">
        <v>1.61</v>
      </c>
      <c r="H12" s="363">
        <v>0.32</v>
      </c>
      <c r="I12" s="363">
        <v>1.1599999999999999</v>
      </c>
      <c r="J12" s="363">
        <v>0.42</v>
      </c>
      <c r="K12" s="363">
        <v>0.26</v>
      </c>
      <c r="L12" s="363">
        <v>0.01</v>
      </c>
      <c r="M12" s="363">
        <v>21.040000000000006</v>
      </c>
    </row>
    <row r="13" spans="2:13" x14ac:dyDescent="0.25">
      <c r="B13" s="18" t="s">
        <v>628</v>
      </c>
      <c r="C13" s="363">
        <v>114.64</v>
      </c>
      <c r="D13" s="363">
        <v>6.08</v>
      </c>
      <c r="E13" s="363">
        <v>18.579999999999998</v>
      </c>
      <c r="F13" s="363">
        <v>20.27</v>
      </c>
      <c r="G13" s="363">
        <v>11.85</v>
      </c>
      <c r="H13" s="363">
        <v>1.88</v>
      </c>
      <c r="I13" s="363">
        <v>11.2</v>
      </c>
      <c r="J13" s="363">
        <v>5.0999999999999996</v>
      </c>
      <c r="K13" s="363">
        <v>4.16</v>
      </c>
      <c r="L13" s="363">
        <v>0.04</v>
      </c>
      <c r="M13" s="363">
        <v>193.79999999999998</v>
      </c>
    </row>
    <row r="14" spans="2:13" x14ac:dyDescent="0.25">
      <c r="B14" s="362" t="s">
        <v>130</v>
      </c>
      <c r="C14" s="320">
        <v>170.01</v>
      </c>
      <c r="D14" s="320">
        <v>8.15</v>
      </c>
      <c r="E14" s="320">
        <v>22.2</v>
      </c>
      <c r="F14" s="320">
        <v>23.39</v>
      </c>
      <c r="G14" s="320">
        <v>19.86</v>
      </c>
      <c r="H14" s="320">
        <v>2.86</v>
      </c>
      <c r="I14" s="320">
        <v>14.709999999999999</v>
      </c>
      <c r="J14" s="320">
        <v>6.55</v>
      </c>
      <c r="K14" s="320">
        <v>6.8900000000000006</v>
      </c>
      <c r="L14" s="320">
        <v>0.08</v>
      </c>
      <c r="M14" s="320">
        <v>274.7</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2687</v>
      </c>
    </row>
    <row r="20" spans="2:13" x14ac:dyDescent="0.25">
      <c r="B20" s="361" t="s">
        <v>2445</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2624</v>
      </c>
      <c r="D22" s="325" t="s">
        <v>2623</v>
      </c>
      <c r="E22" s="325" t="s">
        <v>2622</v>
      </c>
      <c r="F22" s="325" t="s">
        <v>2621</v>
      </c>
      <c r="G22" s="325" t="s">
        <v>2620</v>
      </c>
      <c r="H22" s="325" t="s">
        <v>2619</v>
      </c>
      <c r="I22" s="325" t="s">
        <v>2618</v>
      </c>
      <c r="J22" s="325" t="s">
        <v>766</v>
      </c>
      <c r="K22" s="325" t="s">
        <v>2617</v>
      </c>
      <c r="L22" s="325" t="s">
        <v>128</v>
      </c>
      <c r="M22" s="324" t="s">
        <v>130</v>
      </c>
    </row>
    <row r="23" spans="2:13" x14ac:dyDescent="0.25">
      <c r="B23" s="18" t="s">
        <v>2686</v>
      </c>
      <c r="C23" s="363">
        <v>0.27500000000000002</v>
      </c>
      <c r="D23" s="363">
        <v>1.4999999999999999E-2</v>
      </c>
      <c r="E23" s="363">
        <v>3.0000000000000001E-3</v>
      </c>
      <c r="F23" s="363">
        <v>2E-3</v>
      </c>
      <c r="G23" s="363">
        <v>0</v>
      </c>
      <c r="H23" s="363"/>
      <c r="I23" s="363">
        <v>1E-3</v>
      </c>
      <c r="J23" s="363">
        <v>0</v>
      </c>
      <c r="K23" s="363">
        <v>0</v>
      </c>
      <c r="L23" s="363"/>
      <c r="M23" s="363">
        <v>0.29600000000000004</v>
      </c>
    </row>
    <row r="24" spans="2:13" x14ac:dyDescent="0.25">
      <c r="B24" s="18" t="s">
        <v>2685</v>
      </c>
      <c r="C24" s="363">
        <v>0.35199999999999998</v>
      </c>
      <c r="D24" s="363">
        <v>2.5000000000000001E-2</v>
      </c>
      <c r="E24" s="363">
        <v>7.0999999999999994E-2</v>
      </c>
      <c r="F24" s="363">
        <v>2.5000000000000001E-2</v>
      </c>
      <c r="G24" s="363">
        <v>7.0000000000000001E-3</v>
      </c>
      <c r="H24" s="363">
        <v>1.2999999999999999E-2</v>
      </c>
      <c r="I24" s="363">
        <v>3.4000000000000002E-2</v>
      </c>
      <c r="J24" s="363">
        <v>1.2999999999999999E-2</v>
      </c>
      <c r="K24" s="363">
        <v>5.0000000000000001E-3</v>
      </c>
      <c r="L24" s="363">
        <v>0</v>
      </c>
      <c r="M24" s="363">
        <v>0.54500000000000004</v>
      </c>
    </row>
    <row r="25" spans="2:13" x14ac:dyDescent="0.25">
      <c r="B25" s="18" t="s">
        <v>2684</v>
      </c>
      <c r="C25" s="363">
        <v>0.8</v>
      </c>
      <c r="D25" s="363">
        <v>6.3E-2</v>
      </c>
      <c r="E25" s="363">
        <v>0.14299999999999999</v>
      </c>
      <c r="F25" s="363">
        <v>4.2999999999999997E-2</v>
      </c>
      <c r="G25" s="363">
        <v>3.4000000000000002E-2</v>
      </c>
      <c r="H25" s="363">
        <v>4.3999999999999997E-2</v>
      </c>
      <c r="I25" s="363">
        <v>5.8999999999999997E-2</v>
      </c>
      <c r="J25" s="363">
        <v>5.8999999999999997E-2</v>
      </c>
      <c r="K25" s="363">
        <v>4.0000000000000001E-3</v>
      </c>
      <c r="L25" s="363">
        <v>1E-3</v>
      </c>
      <c r="M25" s="363">
        <v>1.2499999999999998</v>
      </c>
    </row>
    <row r="26" spans="2:13" x14ac:dyDescent="0.25">
      <c r="B26" s="18" t="s">
        <v>2683</v>
      </c>
      <c r="C26" s="363">
        <v>4.1029999999999998</v>
      </c>
      <c r="D26" s="363">
        <v>0.27600000000000002</v>
      </c>
      <c r="E26" s="363">
        <v>1.347</v>
      </c>
      <c r="F26" s="363">
        <v>0.252</v>
      </c>
      <c r="G26" s="363">
        <v>0.111</v>
      </c>
      <c r="H26" s="363">
        <v>0.158</v>
      </c>
      <c r="I26" s="363">
        <v>0.40699999999999997</v>
      </c>
      <c r="J26" s="363">
        <v>0.14299999999999999</v>
      </c>
      <c r="K26" s="363">
        <v>7.4999999999999997E-2</v>
      </c>
      <c r="L26" s="363">
        <v>3.0000000000000001E-3</v>
      </c>
      <c r="M26" s="363">
        <v>6.8749999999999991</v>
      </c>
    </row>
    <row r="27" spans="2:13" x14ac:dyDescent="0.25">
      <c r="B27" s="18" t="s">
        <v>2682</v>
      </c>
      <c r="C27" s="363">
        <v>22.3</v>
      </c>
      <c r="D27" s="363">
        <v>1.375</v>
      </c>
      <c r="E27" s="363">
        <v>4.7160000000000002</v>
      </c>
      <c r="F27" s="363">
        <v>1.2230000000000001</v>
      </c>
      <c r="G27" s="363">
        <v>1.046</v>
      </c>
      <c r="H27" s="363">
        <v>2.0840000000000001</v>
      </c>
      <c r="I27" s="363">
        <v>8.5879999999999992</v>
      </c>
      <c r="J27" s="363">
        <v>0.91900000000000004</v>
      </c>
      <c r="K27" s="363">
        <v>1.327</v>
      </c>
      <c r="L27" s="363">
        <v>1.7000000000000001E-2</v>
      </c>
      <c r="M27" s="363">
        <v>43.594999999999999</v>
      </c>
    </row>
    <row r="28" spans="2:13" x14ac:dyDescent="0.25">
      <c r="B28" s="18" t="s">
        <v>2681</v>
      </c>
      <c r="C28" s="363">
        <v>142.17099999999999</v>
      </c>
      <c r="D28" s="363">
        <v>6.4089999999999998</v>
      </c>
      <c r="E28" s="363">
        <v>15.92</v>
      </c>
      <c r="F28" s="363">
        <v>21.849</v>
      </c>
      <c r="G28" s="363">
        <v>18.661999999999999</v>
      </c>
      <c r="H28" s="363">
        <v>0.56399999999999995</v>
      </c>
      <c r="I28" s="363">
        <v>5.6289999999999996</v>
      </c>
      <c r="J28" s="363">
        <v>5.4210000000000003</v>
      </c>
      <c r="K28" s="363">
        <v>5.4960000000000004</v>
      </c>
      <c r="L28" s="363">
        <v>4.5999999999999999E-2</v>
      </c>
      <c r="M28" s="363">
        <v>222.16699999999994</v>
      </c>
    </row>
    <row r="29" spans="2:13" x14ac:dyDescent="0.25">
      <c r="B29" s="362" t="s">
        <v>130</v>
      </c>
      <c r="C29" s="320">
        <v>170.00099999999998</v>
      </c>
      <c r="D29" s="320">
        <v>8.1630000000000003</v>
      </c>
      <c r="E29" s="320">
        <v>22.2</v>
      </c>
      <c r="F29" s="320">
        <v>23.394000000000002</v>
      </c>
      <c r="G29" s="320">
        <v>19.86</v>
      </c>
      <c r="H29" s="320">
        <v>2.863</v>
      </c>
      <c r="I29" s="320">
        <v>14.717999999999998</v>
      </c>
      <c r="J29" s="320">
        <v>6.5549999999999997</v>
      </c>
      <c r="K29" s="320">
        <v>6.907</v>
      </c>
      <c r="L29" s="320">
        <v>6.7000000000000004E-2</v>
      </c>
      <c r="M29" s="320">
        <v>274.72799999999995</v>
      </c>
    </row>
    <row r="34" spans="2:13" ht="15.75" x14ac:dyDescent="0.25">
      <c r="B34" s="337" t="s">
        <v>2680</v>
      </c>
    </row>
    <row r="35" spans="2:13" x14ac:dyDescent="0.25">
      <c r="B35" s="350" t="s">
        <v>2679</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2624</v>
      </c>
      <c r="D37" s="325" t="s">
        <v>2623</v>
      </c>
      <c r="E37" s="325" t="s">
        <v>2622</v>
      </c>
      <c r="F37" s="325" t="s">
        <v>2621</v>
      </c>
      <c r="G37" s="325" t="s">
        <v>2620</v>
      </c>
      <c r="H37" s="325" t="s">
        <v>2619</v>
      </c>
      <c r="I37" s="325" t="s">
        <v>2618</v>
      </c>
      <c r="J37" s="325" t="s">
        <v>766</v>
      </c>
      <c r="K37" s="325" t="s">
        <v>2617</v>
      </c>
      <c r="L37" s="325" t="s">
        <v>128</v>
      </c>
      <c r="M37" s="324" t="s">
        <v>130</v>
      </c>
    </row>
    <row r="38" spans="2:13" x14ac:dyDescent="0.25">
      <c r="B38" s="351" t="s">
        <v>2677</v>
      </c>
      <c r="C38" s="375">
        <v>8.4760000000000002E-2</v>
      </c>
      <c r="D38" s="375">
        <v>0.13830999999999999</v>
      </c>
      <c r="E38" s="375"/>
      <c r="F38" s="375"/>
      <c r="G38" s="375">
        <v>1.32E-3</v>
      </c>
      <c r="H38" s="375"/>
      <c r="I38" s="375"/>
      <c r="J38" s="375"/>
      <c r="K38" s="375"/>
      <c r="L38" s="375"/>
      <c r="M38" s="374">
        <v>3.8440000000000002E-2</v>
      </c>
    </row>
    <row r="39" spans="2:13" x14ac:dyDescent="0.25">
      <c r="B39" s="338"/>
    </row>
    <row r="40" spans="2:13" x14ac:dyDescent="0.25">
      <c r="J40" s="373"/>
    </row>
    <row r="44" spans="2:13" ht="15.75" x14ac:dyDescent="0.25">
      <c r="B44" s="337" t="s">
        <v>2678</v>
      </c>
    </row>
    <row r="45" spans="2:13" x14ac:dyDescent="0.25">
      <c r="B45" s="350" t="s">
        <v>2441</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2624</v>
      </c>
      <c r="D47" s="325" t="s">
        <v>2623</v>
      </c>
      <c r="E47" s="325" t="s">
        <v>2622</v>
      </c>
      <c r="F47" s="325" t="s">
        <v>2621</v>
      </c>
      <c r="G47" s="325" t="s">
        <v>2620</v>
      </c>
      <c r="H47" s="325" t="s">
        <v>2619</v>
      </c>
      <c r="I47" s="325" t="s">
        <v>2618</v>
      </c>
      <c r="J47" s="325" t="s">
        <v>766</v>
      </c>
      <c r="K47" s="325" t="s">
        <v>2617</v>
      </c>
      <c r="L47" s="325" t="s">
        <v>128</v>
      </c>
      <c r="M47" s="324" t="s">
        <v>130</v>
      </c>
    </row>
    <row r="48" spans="2:13" x14ac:dyDescent="0.25">
      <c r="B48" s="351" t="s">
        <v>2677</v>
      </c>
      <c r="C48" s="370">
        <v>3.5E-4</v>
      </c>
      <c r="D48" s="370">
        <v>6.4999999999999997E-4</v>
      </c>
      <c r="E48" s="370"/>
      <c r="F48" s="370"/>
      <c r="G48" s="370">
        <v>1.0000000000000001E-5</v>
      </c>
      <c r="H48" s="370"/>
      <c r="I48" s="370"/>
      <c r="J48" s="370"/>
      <c r="K48" s="370"/>
      <c r="L48" s="370"/>
      <c r="M48" s="369">
        <v>2.4000000000000001E-4</v>
      </c>
    </row>
    <row r="49" spans="2:13" x14ac:dyDescent="0.25">
      <c r="B49" s="338"/>
    </row>
    <row r="54" spans="2:13" ht="15.75" x14ac:dyDescent="0.25">
      <c r="B54" s="337" t="s">
        <v>2676</v>
      </c>
    </row>
    <row r="55" spans="2:13" x14ac:dyDescent="0.25">
      <c r="B55" s="350" t="s">
        <v>2439</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2624</v>
      </c>
      <c r="D57" s="325" t="s">
        <v>2623</v>
      </c>
      <c r="E57" s="325" t="s">
        <v>2622</v>
      </c>
      <c r="F57" s="325" t="s">
        <v>2621</v>
      </c>
      <c r="G57" s="325" t="s">
        <v>2620</v>
      </c>
      <c r="H57" s="325" t="s">
        <v>2619</v>
      </c>
      <c r="I57" s="325" t="s">
        <v>2618</v>
      </c>
      <c r="J57" s="325" t="s">
        <v>766</v>
      </c>
      <c r="K57" s="325" t="s">
        <v>2617</v>
      </c>
      <c r="L57" s="325" t="s">
        <v>128</v>
      </c>
      <c r="M57" s="324" t="s">
        <v>130</v>
      </c>
    </row>
    <row r="58" spans="2:13" x14ac:dyDescent="0.25">
      <c r="B58" s="267" t="s">
        <v>2675</v>
      </c>
      <c r="C58" s="372">
        <v>0</v>
      </c>
      <c r="D58" s="372">
        <v>0</v>
      </c>
      <c r="E58" s="372"/>
      <c r="F58" s="372"/>
      <c r="G58" s="372"/>
      <c r="H58" s="372"/>
      <c r="I58" s="372"/>
      <c r="J58" s="372"/>
      <c r="K58" s="372"/>
      <c r="L58" s="372"/>
      <c r="M58" s="372">
        <v>0</v>
      </c>
    </row>
    <row r="59" spans="2:13" x14ac:dyDescent="0.25">
      <c r="B59" s="267" t="s">
        <v>2674</v>
      </c>
      <c r="C59" s="372">
        <v>0</v>
      </c>
      <c r="D59" s="372"/>
      <c r="E59" s="372"/>
      <c r="F59" s="372"/>
      <c r="G59" s="372"/>
      <c r="H59" s="372"/>
      <c r="I59" s="372"/>
      <c r="J59" s="372"/>
      <c r="K59" s="372"/>
      <c r="L59" s="372"/>
      <c r="M59" s="372">
        <v>0</v>
      </c>
    </row>
    <row r="60" spans="2:13" x14ac:dyDescent="0.25">
      <c r="B60" s="267" t="s">
        <v>2673</v>
      </c>
      <c r="C60" s="372">
        <v>0</v>
      </c>
      <c r="D60" s="372">
        <v>0</v>
      </c>
      <c r="E60" s="372"/>
      <c r="F60" s="372"/>
      <c r="G60" s="372"/>
      <c r="H60" s="372"/>
      <c r="I60" s="372"/>
      <c r="J60" s="372"/>
      <c r="K60" s="372"/>
      <c r="L60" s="372"/>
      <c r="M60" s="372">
        <v>0</v>
      </c>
    </row>
    <row r="61" spans="2:13" x14ac:dyDescent="0.25">
      <c r="B61" s="267" t="s">
        <v>2672</v>
      </c>
      <c r="C61" s="372">
        <v>0</v>
      </c>
      <c r="D61" s="372"/>
      <c r="E61" s="372"/>
      <c r="F61" s="372"/>
      <c r="G61" s="372">
        <v>0</v>
      </c>
      <c r="H61" s="372"/>
      <c r="I61" s="372"/>
      <c r="J61" s="372"/>
      <c r="K61" s="372"/>
      <c r="L61" s="372"/>
      <c r="M61" s="372">
        <v>0</v>
      </c>
    </row>
    <row r="62" spans="2:13" x14ac:dyDescent="0.25">
      <c r="B62" s="267" t="s">
        <v>2671</v>
      </c>
      <c r="C62" s="372">
        <v>0</v>
      </c>
      <c r="D62" s="372">
        <v>0.36</v>
      </c>
      <c r="E62" s="372"/>
      <c r="F62" s="372"/>
      <c r="G62" s="372"/>
      <c r="H62" s="372"/>
      <c r="I62" s="372"/>
      <c r="J62" s="372"/>
      <c r="K62" s="372"/>
      <c r="L62" s="372"/>
      <c r="M62" s="372">
        <v>0</v>
      </c>
    </row>
    <row r="63" spans="2:13" x14ac:dyDescent="0.25">
      <c r="B63" s="302" t="s">
        <v>2670</v>
      </c>
      <c r="C63" s="371">
        <v>0.01</v>
      </c>
      <c r="D63" s="371">
        <v>0.01</v>
      </c>
      <c r="E63" s="371"/>
      <c r="F63" s="371"/>
      <c r="G63" s="371"/>
      <c r="H63" s="371"/>
      <c r="I63" s="371"/>
      <c r="J63" s="371"/>
      <c r="K63" s="371"/>
      <c r="L63" s="371"/>
      <c r="M63" s="371">
        <v>0</v>
      </c>
    </row>
    <row r="68" spans="2:13" ht="15.75" x14ac:dyDescent="0.25">
      <c r="B68" s="337" t="s">
        <v>2669</v>
      </c>
    </row>
    <row r="69" spans="2:13" x14ac:dyDescent="0.25">
      <c r="B69" s="350" t="s">
        <v>2437</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2624</v>
      </c>
      <c r="D71" s="325" t="s">
        <v>2623</v>
      </c>
      <c r="E71" s="325" t="s">
        <v>2622</v>
      </c>
      <c r="F71" s="325" t="s">
        <v>2621</v>
      </c>
      <c r="G71" s="325" t="s">
        <v>2620</v>
      </c>
      <c r="H71" s="325" t="s">
        <v>2619</v>
      </c>
      <c r="I71" s="325" t="s">
        <v>2618</v>
      </c>
      <c r="J71" s="325" t="s">
        <v>766</v>
      </c>
      <c r="K71" s="325" t="s">
        <v>2617</v>
      </c>
      <c r="L71" s="325" t="s">
        <v>128</v>
      </c>
      <c r="M71" s="324" t="s">
        <v>130</v>
      </c>
    </row>
    <row r="72" spans="2:13" x14ac:dyDescent="0.25">
      <c r="B72" s="351" t="s">
        <v>2668</v>
      </c>
      <c r="C72" s="370">
        <v>4.9800000000000004</v>
      </c>
      <c r="D72" s="370">
        <v>0</v>
      </c>
      <c r="E72" s="370">
        <v>0</v>
      </c>
      <c r="F72" s="370">
        <v>0</v>
      </c>
      <c r="G72" s="370">
        <v>0</v>
      </c>
      <c r="H72" s="370">
        <v>0</v>
      </c>
      <c r="I72" s="370">
        <v>0</v>
      </c>
      <c r="J72" s="370">
        <v>0</v>
      </c>
      <c r="K72" s="370">
        <v>0</v>
      </c>
      <c r="L72" s="370">
        <v>0.77</v>
      </c>
      <c r="M72" s="369">
        <v>5.75</v>
      </c>
    </row>
    <row r="77" spans="2:13" ht="15.75" x14ac:dyDescent="0.25">
      <c r="B77" s="337" t="s">
        <v>2667</v>
      </c>
    </row>
    <row r="78" spans="2:13" x14ac:dyDescent="0.25">
      <c r="B78" s="350" t="s">
        <v>2435</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2624</v>
      </c>
      <c r="D80" s="325" t="s">
        <v>2623</v>
      </c>
      <c r="E80" s="325" t="s">
        <v>2622</v>
      </c>
      <c r="F80" s="325" t="s">
        <v>2621</v>
      </c>
      <c r="G80" s="325" t="s">
        <v>2620</v>
      </c>
      <c r="H80" s="325" t="s">
        <v>2619</v>
      </c>
      <c r="I80" s="325" t="s">
        <v>2618</v>
      </c>
      <c r="J80" s="325" t="s">
        <v>766</v>
      </c>
      <c r="K80" s="325" t="s">
        <v>2617</v>
      </c>
      <c r="L80" s="325" t="s">
        <v>128</v>
      </c>
      <c r="M80" s="324" t="s">
        <v>130</v>
      </c>
    </row>
    <row r="81" spans="2:14" x14ac:dyDescent="0.25">
      <c r="B81" s="351" t="s">
        <v>2666</v>
      </c>
      <c r="C81" s="370">
        <v>0</v>
      </c>
      <c r="D81" s="370">
        <v>0</v>
      </c>
      <c r="E81" s="370">
        <v>0</v>
      </c>
      <c r="F81" s="370">
        <v>0</v>
      </c>
      <c r="G81" s="370">
        <v>0</v>
      </c>
      <c r="H81" s="370">
        <v>0</v>
      </c>
      <c r="I81" s="370">
        <v>0</v>
      </c>
      <c r="J81" s="370">
        <v>0</v>
      </c>
      <c r="K81" s="370">
        <v>0</v>
      </c>
      <c r="L81" s="370">
        <v>1.1499999999999999</v>
      </c>
      <c r="M81" s="369"/>
    </row>
    <row r="82" spans="2:14" x14ac:dyDescent="0.25">
      <c r="B82" s="338"/>
    </row>
    <row r="83" spans="2:14" x14ac:dyDescent="0.25">
      <c r="B83" s="338"/>
    </row>
    <row r="85" spans="2:14" x14ac:dyDescent="0.25">
      <c r="N85" s="217" t="s">
        <v>2487</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