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4\"/>
    </mc:Choice>
  </mc:AlternateContent>
  <xr:revisionPtr revIDLastSave="0" documentId="8_{58FDCB63-C5BA-4B13-BA55-6CC77AC813BE}"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293" i="8"/>
  <c r="F295" i="8"/>
  <c r="F307"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1" i="8"/>
  <c r="C293" i="8"/>
  <c r="C307" i="8"/>
  <c r="D291" i="8"/>
  <c r="D293" i="8"/>
  <c r="C295" i="8"/>
  <c r="D295" i="8"/>
  <c r="D307"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<sst xmlns="http://schemas.openxmlformats.org/spreadsheetml/2006/main" count="4210" uniqueCount="2707">
  <si>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</si>
  <si>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</si>
  <si>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</si>
  <si>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</si>
  <si>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</si>
  <si>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</si>
  <si>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</si>
  <si>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</si>
  <si>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</si>
  <si>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</si>
  <si>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</si>
  <si>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</si>
  <si>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</si>
  <si>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</si>
  <si>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</si>
  <si>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</si>
  <si>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</si>
  <si>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</si>
  <si>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</si>
  <si>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</si>
  <si>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</si>
  <si>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</si>
  <si>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</si>
  <si>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</si>
  <si>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</si>
  <si>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</si>
  <si>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</si>
  <si>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</si>
  <si>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</si>
  <si>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</si>
  <si>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</si>
  <si>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</si>
  <si>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</si>
  <si>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</si>
  <si>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</si>
  <si>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</si>
  <si>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</si>
  <si>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</si>
  <si>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</si>
  <si>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</si>
  <si>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</si>
  <si>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</si>
  <si>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</si>
  <si>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</si>
  <si>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</si>
  <si>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</si>
  <si>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</si>
  <si>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</si>
  <si>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</si>
  <si>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</si>
  <si>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</si>
  <si>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</si>
  <si>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</si>
  <si>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</si>
  <si>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</si>
  <si>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</si>
  <si>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</si>
  <si>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</si>
  <si>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</si>
  <si>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</si>
  <si>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</si>
  <si>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</si>
  <si>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</si>
  <si>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</si>
  <si>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</si>
  <si>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</si>
  <si>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</si>
  <si>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</si>
  <si>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</si>
  <si>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</si>
  <si>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</si>
  <si>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</si>
  <si>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</si>
  <si>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</si>
  <si>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</si>
  <si>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</si>
  <si>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</si>
  <si>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</si>
  <si>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</si>
  <si>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</si>
  <si>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</si>
  <si>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</si>
  <si>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</si>
  <si>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</si>
  <si>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</si>
  <si>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</si>
  <si>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</si>
  <si>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</si>
  <si>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</si>
  <si>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</si>
  <si>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</si>
  <si>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</si>
  <si>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</si>
  <si>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</si>
  <si>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</si>
  <si>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</si>
  <si>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</si>
  <si>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</si>
  <si>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</si>
  <si>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</si>
  <si>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</si>
  <si>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</si>
  <si>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</si>
  <si>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</si>
  <si>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</si>
  <si>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</si>
  <si>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</si>
  <si>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</si>
  <si>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</si>
  <si>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</si>
  <si>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</si>
  <si>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</si>
  <si>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</si>
  <si>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</si>
  <si>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</si>
  <si>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</si>
  <si>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</si>
  <si>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</si>
  <si>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</si>
  <si>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</si>
  <si>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</si>
  <si>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</si>
  <si>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</si>
  <si>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</si>
  <si>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</si>
  <si>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</si>
  <si>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</si>
  <si>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</si>
  <si>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</si>
  <si>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</si>
  <si>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</si>
  <si>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</si>
  <si>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</si>
  <si>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</si>
  <si>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</si>
  <si>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</si>
  <si>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</si>
  <si>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</si>
  <si>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</si>
  <si>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</si>
  <si>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</si>
  <si>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</si>
  <si>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</si>
  <si>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</si>
  <si>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</si>
  <si>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</si>
  <si>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</si>
  <si>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</si>
  <si>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</si>
  <si>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</si>
  <si>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</si>
  <si>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</si>
  <si>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</si>
  <si>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</si>
  <si>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</si>
  <si>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</si>
  <si>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</si>
  <si>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</si>
  <si>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</si>
  <si>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</si>
  <si>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</si>
  <si>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</si>
  <si>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</si>
  <si>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</si>
  <si>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</si>
  <si>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</si>
  <si>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</si>
  <si>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</si>
  <si>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</si>
  <si>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</si>
  <si>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</si>
  <si>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</si>
  <si>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</si>
  <si>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</si>
  <si>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</si>
  <si>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</si>
  <si>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</si>
  <si>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</si>
  <si>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</si>
  <si>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</si>
  <si>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</si>
  <si>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</si>
  <si>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</si>
  <si>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</si>
  <si>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</si>
  <si>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</si>
  <si>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</si>
  <si>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</si>
  <si>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</si>
  <si>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</si>
  <si>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</si>
  <si>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</si>
  <si>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</si>
  <si>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</si>
  <si>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</si>
  <si>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</si>
  <si>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</si>
  <si>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</si>
  <si>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</si>
  <si>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</si>
  <si>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</si>
  <si>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</si>
  <si>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</si>
  <si>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</si>
  <si>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</si>
  <si>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</si>
  <si>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</si>
  <si>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</si>
  <si>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</si>
  <si>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</si>
  <si>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</si>
  <si>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</si>
  <si>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</si>
  <si>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</si>
  <si>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</si>
  <si>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</si>
  <si>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</si>
  <si>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</si>
  <si>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</si>
  <si>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</si>
  <si>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</si>
  <si>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</si>
  <si>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</si>
  <si>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</si>
  <si>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</si>
  <si>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</si>
  <si>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</si>
  <si>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</si>
  <si>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</si>
  <si>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</si>
  <si>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</si>
  <si>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</si>
  <si>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</si>
  <si>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</si>
  <si>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</si>
  <si>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</si>
  <si>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</si>
  <si>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</si>
  <si>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</si>
  <si>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</si>
  <si>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</si>
  <si>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</si>
  <si>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</si>
  <si>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</si>
  <si>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</si>
  <si>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</si>
  <si>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</si>
  <si>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</si>
  <si>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</si>
  <si>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</si>
  <si>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</si>
  <si>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</si>
  <si>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</si>
  <si>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</si>
  <si>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</si>
  <si>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</si>
  <si>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</si>
  <si>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</si>
  <si>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</si>
  <si>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</si>
  <si>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</si>
  <si>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</si>
  <si>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</si>
  <si>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</si>
  <si>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</si>
  <si>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</si>
  <si>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</si>
  <si>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</si>
  <si>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</si>
  <si>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</si>
  <si>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</si>
  <si>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</si>
  <si>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</si>
  <si>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</si>
  <si>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</si>
  <si>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</si>
  <si>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</si>
  <si>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</si>
  <si>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</si>
  <si>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</si>
  <si>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</si>
  <si>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</si>
  <si>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</si>
  <si>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</si>
  <si>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</si>
  <si>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</si>
  <si>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</si>
  <si>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</si>
  <si>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</si>
  <si>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</si>
  <si>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</si>
  <si>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</si>
  <si>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</si>
  <si>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</si>
  <si>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</si>
  <si>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</si>
  <si>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</si>
  <si>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</si>
  <si>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</si>
  <si>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</si>
  <si>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</si>
  <si>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</si>
  <si>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</si>
  <si>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</si>
  <si>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</si>
  <si>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</si>
  <si>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</si>
  <si>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</si>
  <si>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</si>
  <si>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</si>
  <si>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</si>
  <si>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</si>
  <si>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</si>
  <si>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</si>
  <si>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</si>
  <si>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</si>
  <si>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</si>
  <si>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</si>
  <si>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</si>
  <si>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</si>
  <si>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</si>
  <si>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</si>
  <si>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</si>
  <si>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</si>
  <si>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</si>
  <si>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</si>
  <si>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</si>
  <si>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</si>
  <si>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</si>
  <si>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</si>
  <si>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</si>
  <si>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</si>
  <si>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</si>
  <si>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</si>
  <si>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</si>
  <si>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</si>
  <si>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</si>
  <si>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</si>
  <si>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</si>
  <si>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</si>
  <si>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</si>
  <si>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</si>
  <si>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</si>
  <si>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</si>
  <si>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</si>
  <si>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</si>
  <si>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</si>
  <si>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</si>
  <si>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</si>
  <si>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</si>
  <si>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</si>
  <si>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</si>
  <si>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</si>
  <si>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</si>
  <si>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</si>
  <si>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</si>
  <si>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</si>
  <si>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</si>
  <si>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</si>
  <si>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</si>
  <si>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</si>
  <si>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</si>
  <si>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</si>
  <si>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</si>
  <si>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</si>
  <si>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</si>
  <si>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</si>
  <si>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</si>
  <si>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</si>
  <si>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</si>
  <si>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</si>
  <si>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</si>
  <si>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</si>
  <si>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</si>
  <si>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</si>
  <si>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</si>
  <si>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</si>
  <si>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</si>
  <si>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</si>
  <si>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</si>
  <si>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</si>
  <si>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</si>
  <si>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</si>
  <si>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</si>
  <si>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</si>
  <si>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</si>
  <si>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</si>
  <si>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</si>
  <si>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</si>
  <si>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</si>
  <si>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</si>
  <si>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</si>
  <si>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</si>
  <si>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</si>
  <si>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</si>
  <si>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</si>
  <si>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</si>
  <si>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</si>
  <si>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</si>
  <si>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</si>
  <si>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</si>
  <si>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</si>
  <si>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</si>
  <si>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</si>
  <si>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</si>
  <si>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</si>
  <si>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</si>
  <si>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</si>
  <si>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</si>
  <si>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</si>
  <si>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</si>
  <si>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</si>
  <si>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</si>
  <si>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</si>
  <si>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</si>
  <si>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</si>
  <si>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</si>
  <si>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</si>
  <si>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</si>
  <si>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</si>
  <si>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</si>
  <si>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</si>
  <si>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</si>
  <si>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</si>
  <si>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</si>
  <si>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</si>
  <si>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</si>
  <si>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</si>
  <si>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</si>
  <si>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</si>
  <si>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</si>
  <si>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</si>
  <si>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</si>
  <si>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</si>
  <si>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</si>
  <si>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</si>
  <si>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</si>
  <si>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</si>
  <si>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</si>
  <si>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</si>
  <si>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</si>
  <si>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</si>
  <si>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</si>
  <si>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</si>
  <si>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</si>
  <si>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</si>
  <si>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</si>
  <si>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</si>
  <si>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</si>
  <si>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</si>
  <si>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</si>
  <si>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</si>
  <si>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</si>
  <si>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</si>
  <si>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</si>
  <si>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</si>
  <si>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</si>
  <si>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</si>
  <si>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</si>
  <si>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</si>
  <si>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</si>
  <si>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</si>
  <si>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</si>
  <si>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</si>
  <si>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</si>
  <si>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</si>
  <si>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</si>
  <si>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</si>
  <si>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</si>
  <si>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</si>
  <si>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</si>
  <si>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</si>
  <si>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</si>
  <si>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</si>
  <si>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</si>
  <si>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</si>
  <si>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</si>
  <si>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</si>
  <si>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</si>
  <si>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</si>
  <si>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</si>
  <si>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</si>
  <si>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</si>
  <si>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</si>
  <si>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</si>
  <si>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</si>
  <si>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</si>
  <si>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</si>
  <si>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</si>
  <si>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</si>
  <si>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</si>
  <si>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</si>
  <si>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</si>
  <si>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</si>
  <si>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</si>
  <si>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</si>
  <si>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</si>
  <si>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</si>
  <si>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</si>
  <si>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</si>
  <si>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</si>
  <si>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</si>
  <si>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</si>
  <si>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</si>
  <si>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</si>
  <si>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</si>
  <si>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</si>
  <si>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</si>
  <si>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</si>
  <si>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</si>
  <si>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</si>
  <si>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</si>
  <si>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</si>
  <si>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</si>
  <si>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</si>
  <si>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</si>
  <si>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</si>
  <si>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</si>
  <si>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</si>
  <si>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</si>
  <si>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</si>
  <si>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</si>
  <si>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</si>
  <si>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</si>
  <si>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</si>
  <si>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</si>
  <si>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</si>
  <si>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</si>
  <si>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</si>
  <si>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</si>
  <si>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</si>
  <si>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</si>
  <si>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</si>
  <si>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</si>
  <si>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</si>
  <si>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</si>
  <si>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</si>
  <si>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</si>
  <si>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</si>
  <si>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</si>
  <si>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</si>
  <si>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</si>
  <si>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</si>
  <si>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</si>
  <si>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</si>
  <si>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</si>
  <si>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</si>
  <si>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</si>
  <si>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</si>
  <si>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</si>
  <si>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</si>
  <si>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</si>
  <si>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</si>
  <si>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</si>
  <si>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</si>
  <si>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</si>
  <si>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</si>
  <si>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</si>
  <si>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</si>
  <si>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</si>
  <si>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</si>
  <si>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</si>
  <si>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</si>
  <si>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</si>
  <si>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</si>
  <si>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</si>
  <si>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</si>
  <si>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</si>
  <si>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</si>
  <si>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</si>
  <si>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</si>
  <si>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</si>
  <si>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</si>
  <si>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</si>
  <si>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</si>
  <si>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</si>
  <si>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</si>
  <si>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</si>
  <si>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</si>
  <si>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</si>
  <si>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</si>
  <si>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</si>
  <si>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</si>
  <si>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</si>
  <si>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</si>
  <si>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</si>
  <si>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</si>
  <si>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</si>
  <si>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</si>
  <si>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</si>
  <si>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</si>
  <si>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</si>
  <si>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</si>
  <si>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</si>
  <si>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</si>
  <si>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</si>
  <si>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</si>
  <si>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</si>
  <si>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</si>
  <si>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</si>
  <si>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</si>
  <si>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</si>
  <si>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</si>
  <si>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</si>
  <si>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</si>
  <si>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</si>
  <si>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</si>
  <si>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</si>
  <si>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</si>
  <si>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</si>
  <si>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</si>
  <si>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</si>
  <si>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</si>
  <si>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</si>
  <si>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</si>
  <si>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</si>
  <si>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</si>
  <si>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</si>
  <si>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</si>
  <si>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</si>
  <si>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</si>
  <si>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</si>
  <si>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</si>
  <si>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</si>
  <si>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</si>
  <si>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</si>
  <si>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</si>
  <si>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</si>
  <si>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</si>
  <si>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</si>
  <si>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</si>
  <si>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</si>
  <si>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</si>
  <si>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</si>
  <si>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</si>
  <si>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</si>
  <si>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</si>
  <si>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</si>
  <si>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</si>
  <si>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</si>
  <si>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</si>
  <si>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</si>
  <si>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</si>
  <si>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</si>
  <si>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</si>
  <si>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</si>
  <si>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</si>
  <si>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</si>
  <si>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</si>
  <si>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</si>
  <si>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</si>
  <si>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</si>
  <si>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</si>
  <si>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</si>
  <si>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</si>
  <si>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</si>
  <si>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</si>
  <si>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</si>
  <si>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</si>
  <si>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</si>
  <si>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</si>
  <si>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</si>
  <si>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</si>
  <si>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</si>
  <si>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</si>
  <si>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</si>
  <si>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</si>
  <si>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</si>
  <si>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</si>
  <si>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</si>
  <si>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</si>
  <si>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</si>
  <si>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</si>
  <si>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</si>
  <si>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</si>
  <si>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</si>
  <si>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</si>
  <si>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</si>
  <si>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</si>
  <si>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</si>
  <si>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</si>
  <si>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</si>
  <si>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</si>
  <si>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</si>
  <si>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</si>
  <si>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</si>
  <si>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</si>
  <si>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</si>
  <si>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</si>
  <si>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</si>
  <si>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</si>
  <si>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</si>
  <si>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</si>
  <si>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</si>
  <si>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</si>
  <si>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</si>
  <si>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</si>
  <si>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</si>
  <si>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</si>
  <si>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</si>
  <si>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</si>
  <si>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</si>
  <si>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</si>
  <si>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</si>
  <si>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</si>
  <si>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</si>
  <si>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</si>
  <si>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</si>
  <si>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</si>
  <si>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</si>
  <si>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</si>
  <si>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</si>
  <si>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</si>
  <si>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</si>
  <si>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</si>
  <si>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</si>
  <si>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</si>
  <si>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</si>
  <si>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</si>
  <si>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</si>
  <si>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</si>
  <si>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</si>
  <si>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</si>
  <si>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</si>
  <si>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</si>
  <si>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</si>
  <si>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</si>
  <si>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</si>
  <si>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</si>
  <si>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</si>
  <si>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</si>
  <si>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</si>
  <si>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</si>
  <si>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</si>
  <si>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</si>
  <si>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</si>
  <si>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</si>
  <si>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</si>
  <si>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</si>
  <si>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</si>
  <si>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</si>
  <si>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</si>
  <si>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</si>
  <si>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</si>
  <si>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</si>
  <si>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</si>
  <si>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</si>
  <si>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</si>
  <si>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</si>
  <si>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</si>
  <si>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</si>
  <si>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</si>
  <si>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</si>
  <si>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</si>
  <si>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</si>
  <si>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</si>
  <si>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</si>
  <si>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</si>
  <si>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</si>
  <si>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</si>
  <si>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</si>
  <si>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</si>
  <si>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</si>
  <si>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</si>
  <si>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</si>
  <si>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</si>
  <si>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</si>
  <si>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</si>
  <si>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</si>
  <si>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</si>
  <si>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</si>
  <si>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</si>
  <si>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</si>
  <si>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</si>
  <si>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</si>
  <si>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</si>
  <si>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</si>
  <si>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</si>
  <si>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</si>
  <si>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</si>
  <si>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</si>
  <si>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</si>
  <si>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</si>
  <si>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</si>
  <si>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</si>
  <si>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</si>
  <si>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</si>
  <si>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</si>
  <si>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</si>
  <si>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</si>
  <si>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</si>
  <si>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</si>
  <si>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</si>
  <si>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</si>
  <si>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</si>
  <si>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</si>
  <si>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</si>
  <si>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</si>
  <si>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</si>
  <si>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</si>
  <si>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</si>
  <si>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</si>
  <si>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</si>
  <si>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</si>
  <si>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</si>
  <si>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</si>
  <si>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</si>
  <si>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</si>
  <si>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</si>
  <si>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</si>
  <si>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</si>
  <si>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</si>
  <si>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</si>
  <si>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</si>
  <si>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</si>
  <si>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</si>
  <si>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</si>
  <si>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</si>
  <si>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</si>
  <si>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</si>
  <si>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</si>
  <si>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</si>
  <si>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</si>
  <si>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</si>
  <si>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</si>
  <si>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</si>
  <si>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</si>
  <si>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</si>
  <si>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</si>
  <si>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</si>
  <si>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</si>
  <si>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</si>
  <si>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</si>
  <si>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</si>
  <si>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</si>
  <si>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</si>
  <si>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</si>
  <si>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</si>
  <si>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</si>
  <si>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</si>
  <si>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</si>
  <si>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</si>
  <si>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</si>
  <si>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</si>
  <si>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</si>
  <si>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</si>
  <si>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</si>
  <si>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</si>
  <si>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</si>
  <si>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</si>
  <si>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</si>
  <si>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</si>
  <si>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</si>
  <si>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</si>
  <si>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</si>
  <si>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</si>
  <si>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</si>
  <si>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</si>
  <si>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</si>
  <si>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</si>
  <si>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</si>
  <si>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</si>
  <si>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</si>
  <si>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</si>
  <si>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</si>
  <si>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</si>
  <si>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</si>
  <si>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</si>
  <si>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</si>
  <si>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</si>
  <si>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</si>
  <si>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</si>
  <si>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</si>
  <si>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</si>
  <si>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</si>
  <si>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</si>
  <si>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</si>
  <si>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</si>
  <si>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</si>
  <si>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</si>
  <si>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</si>
  <si>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</si>
  <si>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</si>
  <si>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</si>
  <si>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</si>
  <si>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</si>
  <si>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</si>
  <si>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</si>
  <si>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</si>
  <si>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</si>
  <si>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</si>
  <si>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</si>
  <si>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</si>
  <si>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</si>
  <si>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</si>
  <si>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</si>
  <si>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</si>
  <si>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</si>
  <si>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</si>
  <si>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</si>
  <si>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</si>
  <si>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</si>
  <si>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</si>
  <si>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</si>
  <si>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</si>
  <si>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</si>
  <si>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</si>
  <si>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</si>
  <si>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</si>
  <si>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</si>
  <si>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</si>
  <si>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</si>
  <si>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</si>
  <si>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</si>
  <si>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</si>
  <si>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</si>
  <si>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</si>
  <si>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</si>
  <si>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</si>
  <si>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</si>
  <si>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</si>
  <si>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</si>
  <si>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</si>
  <si>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</si>
  <si>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</si>
  <si>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</si>
  <si>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</si>
  <si>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</si>
  <si>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</si>
  <si>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</si>
  <si>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</si>
  <si>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</si>
  <si>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</si>
  <si>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</si>
  <si>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</si>
  <si>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</si>
  <si>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</si>
  <si>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</si>
  <si>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</si>
  <si>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</si>
  <si>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</si>
  <si>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</si>
  <si>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</si>
  <si>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</si>
  <si>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</si>
  <si>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</si>
  <si>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</si>
  <si>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</si>
  <si>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</si>
  <si>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</si>
  <si>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</si>
  <si>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</si>
  <si>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</si>
  <si>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</si>
  <si>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</si>
  <si>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</si>
  <si>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</si>
  <si>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</si>
  <si>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</si>
  <si>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</si>
  <si>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</si>
  <si>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</si>
  <si>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</si>
  <si>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</si>
  <si>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</si>
  <si>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</si>
  <si>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</si>
  <si>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</si>
  <si>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</si>
  <si>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</si>
  <si>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</si>
  <si>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</si>
  <si>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</si>
  <si>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</si>
  <si>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</si>
  <si>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</si>
  <si>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</si>
  <si>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</si>
  <si>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</si>
  <si>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</si>
  <si>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</si>
  <si>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</si>
  <si>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</si>
  <si>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</si>
  <si>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</si>
  <si>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</si>
  <si>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</si>
  <si>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</si>
  <si>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</si>
  <si>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</si>
  <si>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</si>
  <si>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</si>
  <si>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</si>
  <si>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</si>
  <si>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</si>
  <si>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</si>
  <si>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</si>
  <si>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</si>
  <si>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</si>
  <si>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</si>
  <si>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</si>
  <si>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</si>
  <si>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</si>
  <si>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</si>
  <si>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</si>
  <si>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</si>
  <si>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</si>
  <si>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</si>
  <si>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</si>
  <si>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</si>
  <si>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</si>
  <si>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</si>
  <si>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</si>
  <si>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</si>
  <si>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</si>
  <si>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</si>
  <si>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</si>
  <si>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</si>
  <si>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</si>
  <si>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</si>
  <si>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</si>
  <si>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</si>
  <si>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</si>
  <si>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</si>
  <si>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</si>
  <si>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</si>
  <si>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</si>
  <si>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</si>
  <si>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</si>
  <si>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</si>
  <si>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</si>
  <si>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</si>
  <si>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</si>
  <si>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</si>
  <si>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</si>
  <si>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</si>
  <si>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</si>
  <si>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</si>
  <si>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</si>
  <si>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</si>
  <si>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</si>
  <si>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</si>
  <si>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</si>
  <si>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</si>
  <si>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</si>
  <si>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</si>
  <si>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</si>
  <si>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</si>
  <si>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</si>
  <si>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</si>
  <si>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</si>
  <si>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</si>
  <si>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</si>
  <si>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</si>
  <si>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</si>
  <si>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</si>
  <si>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</si>
  <si>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</si>
  <si>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</si>
  <si>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</si>
  <si>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</si>
  <si>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</si>
  <si>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</si>
  <si>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</si>
  <si>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</si>
  <si>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</si>
  <si>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</si>
  <si>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</si>
  <si>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</si>
  <si>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</si>
  <si>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</si>
  <si>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</si>
  <si>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</si>
  <si>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</si>
  <si>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</si>
  <si>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</si>
  <si>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</si>
  <si>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</si>
  <si>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</si>
  <si>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</si>
  <si>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</si>
  <si>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</si>
  <si>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</si>
  <si>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</si>
  <si>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</si>
  <si>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</si>
  <si>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</si>
  <si>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</si>
  <si>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</si>
  <si>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</si>
  <si>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</si>
  <si>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</si>
  <si>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</si>
  <si>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</si>
  <si>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</si>
  <si>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</si>
  <si>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</si>
  <si>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</si>
  <si>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</si>
  <si>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</si>
  <si>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</si>
  <si>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</si>
  <si>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</si>
  <si>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</si>
  <si>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</si>
  <si>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</si>
  <si>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</si>
  <si>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</si>
  <si>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</si>
  <si>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</si>
  <si>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</si>
  <si>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</si>
  <si>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</si>
  <si>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</si>
  <si>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</si>
  <si>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</si>
  <si>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</si>
  <si>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</si>
  <si>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</si>
  <si>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</si>
  <si>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</si>
  <si>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</si>
  <si>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</si>
  <si>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</si>
  <si>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</si>
  <si>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</si>
  <si>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</si>
  <si>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</si>
  <si>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</si>
  <si>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</si>
  <si>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</si>
  <si>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</si>
  <si>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</si>
  <si>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</si>
  <si>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</si>
  <si>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</si>
  <si>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</si>
  <si>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</si>
  <si>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</si>
  <si>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</si>
  <si>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</si>
  <si>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</si>
  <si>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</si>
  <si>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</si>
  <si>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</si>
  <si>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</si>
  <si>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</si>
  <si>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</si>
  <si>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</si>
  <si>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</si>
  <si>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</si>
  <si>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</si>
  <si>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</si>
  <si>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</si>
  <si>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</si>
  <si>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</si>
  <si>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</si>
  <si>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</si>
  <si>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</si>
  <si>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</si>
  <si>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</si>
  <si>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</si>
  <si>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</si>
  <si>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</si>
  <si>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</si>
  <si>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</si>
  <si>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</si>
  <si>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</si>
  <si>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</si>
  <si>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</si>
  <si>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</si>
  <si>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</si>
  <si>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</si>
  <si>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</si>
  <si>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</si>
  <si>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</si>
  <si>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</si>
  <si>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</si>
  <si>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</si>
  <si>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</si>
  <si>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</si>
  <si>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</si>
  <si>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</si>
  <si>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</si>
  <si>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</si>
  <si>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</si>
  <si>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</si>
  <si>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</si>
  <si>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</si>
  <si>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</si>
  <si>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</si>
  <si>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</si>
  <si>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</si>
  <si>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</si>
  <si>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</si>
  <si>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</si>
  <si>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</si>
  <si>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</si>
  <si>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</si>
  <si>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</si>
  <si>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</si>
  <si>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</si>
  <si>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</si>
  <si>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</si>
  <si>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</si>
  <si>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</si>
  <si>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</si>
  <si>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</si>
  <si>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</si>
  <si>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</si>
  <si>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</si>
  <si>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</si>
  <si>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</si>
  <si>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</si>
  <si>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</si>
  <si>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</si>
  <si>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</si>
  <si>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</si>
  <si>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</si>
  <si>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</si>
  <si>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</si>
  <si>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</si>
  <si>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</si>
  <si>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</si>
  <si>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</si>
  <si>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</si>
  <si>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</si>
  <si>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</si>
  <si>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</si>
  <si>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</si>
  <si>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</si>
  <si>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</si>
  <si>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</si>
  <si>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</si>
  <si>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</si>
  <si>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</si>
  <si>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</si>
  <si>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</si>
  <si>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</si>
  <si>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</si>
  <si>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</si>
  <si>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</si>
  <si>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</si>
  <si>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</si>
  <si>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</si>
  <si>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</si>
  <si>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</si>
  <si>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</si>
  <si>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</si>
  <si>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</si>
  <si>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</si>
  <si>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</si>
  <si>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</si>
  <si>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</si>
  <si>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</si>
  <si>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</si>
  <si>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</si>
  <si>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</si>
  <si>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</si>
  <si>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</si>
  <si>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</si>
  <si>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</si>
  <si>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</si>
  <si>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</si>
  <si>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</si>
  <si>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</si>
  <si>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</si>
  <si>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</si>
  <si>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</si>
  <si>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</si>
  <si>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</si>
  <si>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</si>
  <si>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</si>
  <si>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</si>
  <si>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</si>
  <si>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</si>
  <si>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</si>
  <si>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</si>
  <si>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</si>
  <si>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</si>
  <si>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</si>
  <si>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</si>
  <si>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</si>
  <si>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</si>
  <si>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</si>
  <si>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</si>
  <si>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</si>
  <si>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</si>
  <si>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</si>
  <si>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</si>
  <si>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</si>
  <si>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</si>
  <si>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</si>
  <si>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</si>
  <si>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</si>
  <si>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</si>
  <si>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</si>
  <si>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</si>
  <si>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</si>
  <si>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</si>
  <si>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</si>
  <si>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</si>
  <si>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</si>
  <si>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</si>
  <si>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</si>
  <si>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</si>
  <si>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</si>
  <si>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</si>
  <si>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</si>
  <si>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</si>
  <si>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</si>
  <si>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</si>
  <si>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</si>
  <si>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</si>
  <si>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</si>
  <si>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</si>
  <si>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</si>
  <si>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</si>
  <si>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</si>
  <si>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</si>
  <si>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</si>
  <si>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</si>
  <si>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</si>
  <si>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</si>
  <si>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</si>
  <si>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</si>
  <si>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</si>
  <si>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</si>
  <si>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</si>
  <si>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</si>
  <si>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</si>
  <si>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</si>
  <si>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</si>
  <si>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</si>
  <si>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</si>
  <si>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</si>
  <si>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</si>
  <si>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</si>
  <si>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</si>
  <si>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</si>
  <si>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</si>
  <si>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</si>
  <si>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</si>
  <si>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</si>
  <si>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</si>
  <si>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</si>
  <si>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</si>
  <si>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</si>
  <si>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</si>
  <si>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</si>
  <si>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</si>
  <si>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</si>
  <si>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</si>
  <si>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</si>
  <si>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</si>
  <si>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</si>
  <si>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</si>
  <si>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</si>
  <si>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</si>
  <si>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</si>
  <si>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</si>
  <si>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</si>
  <si>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</si>
  <si>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</si>
  <si>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</si>
  <si>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</si>
  <si>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</si>
  <si>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</si>
  <si>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</si>
  <si>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</si>
  <si>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</si>
  <si>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</si>
  <si>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</si>
  <si>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</si>
  <si>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</si>
  <si>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</si>
  <si>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</si>
  <si>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</si>
  <si>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</si>
  <si>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</si>
  <si>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</si>
  <si>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</si>
  <si>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</si>
  <si>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</si>
  <si>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</si>
  <si>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</si>
  <si>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</si>
  <si>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</si>
  <si>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</si>
  <si>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</si>
  <si>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</si>
  <si>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</si>
  <si>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</si>
  <si>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</si>
  <si>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</si>
  <si>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</si>
  <si>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</si>
  <si>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</si>
  <si>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</si>
  <si>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</si>
  <si>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</si>
  <si>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</si>
  <si>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</si>
  <si>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</si>
  <si>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</si>
  <si>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</si>
  <si>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</si>
  <si>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</si>
  <si>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</si>
  <si>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</si>
  <si>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</si>
  <si>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</si>
  <si>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</si>
  <si>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</si>
  <si>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</si>
  <si>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</si>
  <si>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</si>
  <si>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</si>
  <si>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</si>
  <si>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</si>
  <si>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</si>
  <si>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</si>
  <si>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</si>
  <si>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</si>
  <si>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</si>
  <si>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</si>
  <si>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</si>
  <si>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</si>
  <si>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</si>
  <si>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</si>
  <si>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</si>
  <si>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</si>
  <si>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</si>
  <si>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</si>
  <si>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</si>
  <si>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</si>
  <si>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</si>
  <si>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</si>
  <si>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</si>
  <si>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</si>
  <si>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</si>
  <si>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</si>
  <si>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</si>
  <si>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</si>
  <si>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</si>
  <si>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</si>
  <si>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</si>
  <si>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</si>
  <si>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</si>
  <si>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</si>
  <si>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</si>
  <si>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</si>
  <si>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</si>
  <si>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</si>
  <si>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</si>
  <si>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</si>
  <si>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</si>
  <si>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</si>
  <si>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</si>
  <si>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</si>
  <si>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</si>
  <si>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</si>
  <si>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</si>
  <si>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</si>
  <si>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</si>
  <si>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</si>
  <si>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</si>
  <si>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</si>
  <si>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</si>
  <si>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</si>
  <si>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</si>
  <si>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</si>
  <si>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</si>
  <si>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</si>
  <si>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</si>
  <si>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</si>
  <si>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</si>
  <si>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</si>
  <si>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</si>
  <si>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</si>
  <si>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</si>
  <si>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</si>
  <si>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</si>
  <si>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</si>
  <si>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</si>
  <si>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</si>
  <si>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</si>
  <si>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</si>
  <si>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</si>
  <si>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</si>
  <si>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</si>
  <si>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</si>
  <si>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</si>
  <si>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</si>
  <si>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</si>
  <si>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</si>
  <si>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</si>
  <si>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</si>
  <si>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</si>
  <si>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</si>
  <si>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</si>
  <si>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</si>
  <si>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</si>
  <si>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</si>
  <si>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</si>
  <si>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</si>
  <si>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</si>
  <si>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</si>
  <si>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</si>
  <si>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</si>
  <si>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</si>
  <si>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</si>
  <si>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</si>
  <si>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</si>
  <si>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</si>
  <si>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</si>
  <si>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</si>
  <si>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</si>
  <si>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</si>
  <si>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</si>
  <si>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</si>
  <si>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</si>
  <si>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</si>
  <si>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</si>
  <si>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</si>
  <si>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</si>
  <si>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</si>
  <si>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</si>
  <si>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</si>
  <si>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</si>
  <si>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</si>
  <si>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</si>
  <si>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</si>
  <si>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</si>
  <si>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</si>
  <si>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</si>
  <si>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</si>
  <si>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</si>
  <si>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</si>
  <si>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</si>
  <si>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</si>
  <si>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</si>
  <si>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</si>
  <si>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</si>
  <si>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</si>
  <si>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</si>
  <si>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</si>
  <si>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</si>
  <si>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</si>
  <si>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</si>
  <si>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</si>
  <si>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</si>
  <si>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</si>
  <si>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</si>
  <si>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</si>
  <si>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</si>
  <si>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</si>
  <si>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</si>
  <si>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</si>
  <si>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</si>
  <si>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</si>
  <si>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</si>
  <si>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</si>
  <si>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</si>
  <si>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</si>
  <si>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</si>
  <si>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</si>
  <si>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</si>
  <si>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</si>
  <si>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</si>
  <si>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</si>
  <si>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</si>
  <si>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</si>
  <si>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</si>
  <si>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</si>
  <si>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</si>
  <si>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</si>
  <si>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</si>
  <si>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</si>
  <si>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</si>
  <si>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</si>
  <si>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</si>
  <si>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</si>
  <si>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</si>
  <si>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</si>
  <si>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</si>
  <si>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</si>
  <si>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</si>
  <si>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</si>
  <si>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</si>
  <si>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</si>
  <si>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</si>
  <si>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</si>
  <si>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</si>
  <si>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</si>
  <si>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</si>
  <si>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</si>
  <si>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</si>
  <si>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</si>
  <si>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</si>
  <si>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</si>
  <si>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</si>
  <si>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</si>
  <si>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</si>
  <si>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</si>
  <si>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</si>
  <si>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</si>
  <si>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</si>
  <si>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</si>
  <si>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</si>
  <si>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</si>
  <si>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</si>
  <si>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</si>
  <si>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</si>
  <si>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</si>
  <si>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</si>
  <si>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</si>
  <si>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</si>
  <si>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</si>
  <si>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</si>
  <si>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</si>
  <si>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</si>
  <si>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</si>
  <si>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</si>
  <si>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</si>
  <si>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</si>
  <si>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</si>
  <si>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</si>
  <si>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</si>
  <si>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</si>
  <si>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</si>
  <si>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</si>
  <si>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</si>
  <si>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</si>
  <si>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</si>
  <si>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</si>
  <si>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</si>
  <si>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</si>
  <si>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</si>
  <si>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</si>
  <si>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</si>
  <si>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</si>
  <si>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</si>
  <si>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</si>
  <si>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</si>
  <si>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</si>
  <si>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</si>
  <si>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</si>
  <si>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</si>
  <si>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</si>
  <si>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</si>
  <si>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</si>
  <si>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</si>
  <si>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</si>
  <si>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</si>
  <si>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</si>
  <si>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</si>
  <si>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</si>
  <si>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</si>
  <si>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</si>
  <si>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</si>
  <si>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</si>
  <si>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</si>
  <si>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</si>
  <si>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</si>
  <si>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</si>
  <si>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</si>
  <si>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</si>
  <si>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</si>
  <si>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</si>
  <si>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</si>
  <si>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</si>
  <si>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</si>
  <si>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</si>
  <si>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</si>
  <si>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</si>
  <si>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</si>
  <si>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</si>
  <si>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</si>
  <si>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</si>
  <si>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</si>
  <si>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</si>
  <si>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</si>
  <si>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</si>
  <si>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</si>
  <si>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</si>
  <si>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</si>
  <si>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</si>
  <si>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</si>
  <si>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</si>
  <si>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</si>
  <si>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</si>
  <si>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</si>
  <si>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</si>
  <si>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</si>
  <si>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</si>
  <si>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</si>
  <si>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</si>
  <si>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</si>
  <si>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</si>
  <si>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</si>
  <si>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</si>
  <si>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</si>
  <si>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</si>
  <si>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</si>
  <si>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</si>
  <si>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</si>
  <si>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</si>
  <si>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</si>
  <si>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</si>
  <si>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</si>
  <si>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</si>
  <si>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</si>
  <si>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</si>
  <si>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</si>
  <si>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</si>
  <si>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</si>
  <si>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</si>
  <si>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</si>
  <si>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</si>
  <si>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</si>
  <si>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</si>
  <si>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</si>
  <si>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</si>
  <si>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</si>
  <si>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</si>
  <si>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</si>
  <si>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</si>
  <si>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</si>
  <si>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</si>
  <si>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</si>
  <si>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</si>
  <si>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</si>
  <si>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</si>
  <si>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</si>
  <si>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</si>
  <si>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</si>
  <si>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</si>
  <si>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</si>
  <si>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</si>
  <si>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</si>
  <si>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</si>
  <si>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</si>
  <si>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</si>
  <si>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</si>
  <si>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</si>
  <si>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</si>
  <si>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</si>
  <si>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</si>
  <si>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</si>
  <si>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</si>
  <si>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</si>
  <si>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</si>
  <si>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</si>
  <si>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</si>
  <si>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</si>
  <si>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</si>
  <si>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</si>
  <si>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</si>
  <si>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</si>
  <si>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</si>
  <si>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</si>
  <si>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</si>
  <si>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</si>
  <si>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</si>
  <si>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</si>
  <si>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</si>
  <si>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</si>
  <si>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</si>
  <si>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</si>
  <si>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</si>
  <si>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</si>
  <si>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</si>
  <si>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</si>
  <si>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</si>
  <si>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</si>
  <si>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</si>
  <si>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</si>
  <si>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</si>
  <si>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</si>
  <si>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</si>
  <si>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</si>
  <si>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</si>
  <si>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</si>
  <si>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</si>
  <si>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</si>
  <si>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</si>
  <si>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</si>
  <si>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</si>
  <si>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</si>
  <si>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</si>
  <si>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</si>
  <si>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</si>
  <si>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</si>
  <si>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</si>
  <si>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</si>
  <si>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</si>
  <si>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</si>
  <si>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</si>
  <si>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</si>
  <si>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</si>
  <si>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</si>
  <si>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</si>
  <si>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</si>
  <si>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</si>
  <si>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</si>
  <si>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</si>
  <si>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</si>
  <si>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</si>
  <si>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</si>
  <si>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</si>
  <si>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</si>
  <si>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</si>
  <si>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</si>
  <si>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</si>
  <si>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</si>
  <si>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</si>
  <si>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</si>
  <si>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</si>
  <si>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</si>
  <si>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</si>
  <si>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</si>
  <si>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</si>
  <si>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</si>
  <si>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</si>
  <si>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</si>
  <si>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</si>
  <si>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</si>
  <si>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</si>
  <si>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</si>
  <si>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</si>
  <si>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</si>
  <si>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</si>
  <si>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</si>
  <si>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</si>
  <si>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</si>
  <si>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</si>
  <si>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</si>
  <si>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</si>
  <si>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</si>
  <si>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</si>
  <si>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</si>
  <si>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</si>
  <si>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</si>
  <si>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</si>
  <si>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</si>
  <si>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</si>
  <si>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</si>
  <si>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</si>
  <si>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</si>
  <si>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</si>
  <si>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</si>
  <si>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</si>
  <si>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</si>
  <si>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</si>
  <si>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</si>
  <si>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</si>
  <si>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</si>
  <si>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</si>
  <si>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</si>
  <si>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</si>
  <si>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</si>
  <si>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</si>
  <si>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</si>
  <si>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</si>
  <si>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</si>
  <si>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</si>
  <si>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</si>
  <si>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</si>
  <si>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</si>
  <si>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</si>
  <si>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</si>
  <si>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</si>
  <si>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</si>
  <si>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</si>
  <si>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</si>
  <si>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</si>
  <si>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</si>
  <si>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</si>
  <si>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</si>
  <si>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</si>
  <si>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</si>
  <si>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</si>
  <si>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</si>
  <si>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</si>
  <si>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</si>
  <si>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</si>
  <si>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</si>
  <si>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</si>
  <si>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</si>
  <si>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</si>
  <si>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</si>
  <si>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</si>
  <si>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</si>
  <si>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</si>
  <si>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</si>
  <si>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</si>
  <si>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</si>
  <si>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</si>
  <si>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</si>
  <si>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</si>
  <si>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</si>
  <si>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</si>
  <si>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</si>
  <si>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</si>
  <si>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</si>
  <si>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</si>
  <si>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</si>
  <si>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</si>
  <si>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</si>
  <si>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</si>
  <si>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</si>
  <si>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</si>
  <si>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</si>
  <si>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</si>
  <si>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</si>
  <si>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</si>
  <si>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</si>
  <si>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</si>
  <si>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</si>
  <si>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</si>
  <si>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</si>
  <si>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</si>
  <si>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</si>
  <si>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</si>
  <si>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</si>
  <si>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</si>
  <si>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</si>
  <si>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</si>
  <si>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</si>
  <si>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</si>
  <si>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</si>
  <si>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</si>
  <si>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</si>
  <si>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</si>
  <si>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</si>
  <si>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</si>
  <si>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</si>
  <si>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</si>
  <si>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</si>
  <si>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</si>
  <si>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</si>
  <si>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</si>
  <si>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</si>
  <si>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</si>
  <si>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</si>
  <si>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</si>
  <si>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</si>
  <si>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</si>
  <si>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</si>
  <si>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</si>
  <si>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</si>
  <si>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</si>
  <si>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</si>
  <si>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</si>
  <si>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</si>
  <si>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</si>
  <si>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</si>
  <si>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</si>
  <si>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</si>
  <si>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</si>
  <si>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</si>
  <si>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</si>
  <si>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</si>
  <si>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</si>
  <si>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</si>
  <si>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</si>
  <si>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</si>
  <si>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</si>
  <si>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</si>
  <si>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</si>
  <si>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</si>
  <si>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</si>
  <si>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</si>
  <si>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</si>
  <si>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</si>
  <si>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</si>
  <si>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</si>
  <si>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</si>
  <si>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</si>
  <si>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</si>
  <si>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</si>
  <si>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</si>
  <si>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</si>
  <si>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</si>
  <si>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</si>
  <si>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</si>
  <si>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</si>
  <si>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</si>
  <si>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</si>
  <si>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</si>
  <si>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</si>
  <si>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</si>
  <si>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</si>
  <si>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</si>
  <si>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</si>
  <si>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</si>
  <si>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</si>
  <si>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</si>
  <si>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</si>
  <si>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</si>
  <si>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</si>
  <si>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</si>
  <si>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</si>
  <si>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</si>
  <si>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</si>
  <si>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</si>
  <si>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</si>
  <si>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</si>
  <si>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</si>
  <si>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</si>
  <si>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</si>
  <si>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</si>
  <si>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</si>
  <si>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</si>
  <si>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</si>
  <si>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</si>
  <si>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</si>
  <si>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</si>
  <si>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</si>
  <si>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</si>
  <si>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</si>
  <si>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</si>
  <si>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</si>
  <si>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</si>
  <si>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</si>
  <si>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</si>
  <si>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</si>
  <si>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</si>
  <si>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</si>
  <si>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</si>
  <si>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</si>
  <si>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</si>
  <si>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</si>
  <si>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</si>
  <si>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</si>
  <si>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</si>
  <si>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</si>
  <si>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</si>
  <si>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</si>
  <si>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</si>
  <si>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</si>
  <si>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</si>
  <si>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</si>
  <si>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</si>
  <si>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</si>
  <si>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</si>
  <si>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</si>
  <si>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</si>
  <si>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</si>
  <si>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</si>
  <si>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</si>
  <si>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</si>
  <si>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</si>
  <si>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</si>
  <si>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</si>
  <si>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</si>
  <si>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</si>
  <si>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</si>
  <si>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</si>
  <si>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</si>
  <si>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</si>
  <si>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</si>
  <si>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</si>
  <si>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</si>
  <si>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</si>
  <si>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</si>
  <si>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</si>
  <si>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</si>
  <si>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</si>
  <si>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</si>
  <si>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</si>
  <si>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</si>
  <si>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</si>
  <si>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</si>
  <si>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</si>
  <si>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</si>
  <si>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</si>
  <si>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</si>
  <si>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</si>
  <si>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</si>
  <si>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</si>
  <si>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</si>
  <si>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</si>
  <si>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</si>
  <si>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</si>
  <si>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</si>
  <si>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</si>
  <si>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</si>
  <si>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</si>
  <si>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</si>
  <si>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</si>
  <si>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</si>
  <si>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</si>
  <si>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</si>
  <si>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</si>
  <si>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</si>
  <si>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</si>
  <si>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</si>
  <si>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</si>
  <si>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</si>
  <si>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</si>
  <si>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</si>
  <si>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</si>
  <si>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</si>
  <si>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</si>
  <si>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</si>
  <si>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</si>
  <si>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</si>
  <si>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</si>
  <si>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</si>
  <si>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</si>
  <si>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</si>
  <si>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</si>
  <si>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</si>
  <si>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</si>
  <si>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</si>
  <si>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</si>
  <si>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</si>
  <si>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</si>
  <si>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</si>
  <si>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</si>
  <si>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</si>
  <si>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</si>
  <si>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</si>
  <si>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</si>
  <si>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</si>
  <si>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</si>
  <si>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</si>
  <si>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</si>
  <si>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</si>
  <si>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</si>
  <si>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</si>
  <si>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</si>
  <si>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</si>
  <si>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</si>
  <si>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</si>
  <si>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</si>
  <si>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</si>
  <si>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</si>
  <si>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</si>
  <si>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</si>
  <si>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</si>
  <si>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</si>
  <si>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</si>
  <si>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</si>
  <si>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</si>
  <si>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</si>
  <si>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</si>
  <si>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</si>
  <si>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</si>
  <si>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</si>
  <si>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</si>
  <si>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</si>
  <si>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</si>
  <si>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</si>
  <si>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</si>
  <si>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</si>
  <si>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</si>
  <si>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</si>
  <si>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</si>
  <si>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</si>
  <si>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</si>
  <si>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</si>
  <si>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</si>
  <si>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</si>
  <si>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</si>
  <si>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</si>
  <si>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</si>
  <si>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</si>
  <si>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</si>
  <si>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</si>
  <si>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</si>
  <si>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</si>
  <si>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</si>
  <si>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</si>
  <si>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</si>
  <si>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</si>
  <si>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</si>
  <si>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</si>
  <si>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</si>
  <si>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</si>
  <si>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</si>
  <si>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</si>
  <si>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</si>
  <si>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</si>
  <si>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</si>
  <si>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</si>
  <si>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</si>
  <si>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</si>
  <si>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</si>
  <si>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</si>
  <si>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</si>
  <si>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</si>
  <si>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</si>
  <si>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</si>
  <si>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</si>
  <si>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</si>
  <si>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</si>
  <si>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</si>
  <si>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</si>
  <si>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</si>
  <si>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</si>
  <si>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</si>
  <si>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</si>
  <si>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</si>
  <si>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</si>
  <si>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</si>
  <si>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</si>
  <si>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</si>
  <si>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</si>
  <si>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</si>
  <si>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</si>
  <si>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</si>
  <si>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</si>
  <si>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</si>
  <si>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</si>
  <si>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</si>
  <si>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</si>
  <si>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</si>
  <si>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</si>
  <si>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</si>
  <si>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</si>
  <si>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</si>
  <si>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</si>
  <si>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</si>
  <si>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</si>
  <si>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</si>
  <si>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</si>
  <si>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</si>
  <si>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</si>
  <si>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</si>
  <si>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</si>
  <si>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</si>
  <si>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</si>
  <si>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</si>
  <si>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</si>
  <si>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</si>
  <si>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</si>
  <si>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</si>
  <si>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</si>
  <si>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</si>
  <si>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</si>
  <si>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</si>
  <si>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</si>
  <si>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</si>
  <si>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</si>
  <si>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</si>
  <si>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</si>
  <si>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</si>
  <si>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</si>
  <si>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</si>
  <si>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</si>
  <si>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</si>
  <si>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</si>
  <si>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</si>
  <si>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</si>
  <si>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</si>
  <si>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</si>
  <si>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</si>
  <si>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</si>
  <si>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</si>
  <si>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</si>
  <si>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</si>
  <si>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</si>
  <si>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</si>
  <si>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</si>
  <si>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</si>
  <si>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</si>
  <si>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</si>
  <si>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</si>
  <si>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</si>
  <si>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</si>
  <si>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</si>
  <si>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</si>
  <si>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</si>
  <si>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</si>
  <si>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</si>
  <si>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</si>
  <si>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</si>
  <si>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</si>
  <si>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</si>
  <si>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</si>
  <si>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</si>
  <si>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</si>
  <si>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</si>
  <si>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</si>
  <si>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</si>
  <si>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</si>
  <si>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</si>
  <si>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</si>
  <si>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</si>
  <si>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</si>
  <si>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</si>
  <si>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</si>
  <si>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</si>
  <si>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</si>
  <si>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</si>
  <si>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</si>
  <si>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</si>
  <si>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</si>
  <si>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</si>
  <si>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</si>
  <si>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</si>
  <si>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</si>
  <si>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</si>
  <si>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</si>
  <si>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</si>
  <si>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</si>
  <si>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</si>
  <si>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</si>
  <si>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</si>
  <si>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</si>
  <si>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</si>
  <si>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</si>
  <si>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</si>
  <si>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</si>
  <si>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</si>
  <si>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</si>
  <si>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</si>
  <si>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</si>
  <si>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</si>
  <si>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</si>
  <si>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</si>
  <si>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</si>
  <si>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</si>
  <si>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</si>
  <si>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</si>
  <si>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</si>
  <si>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</si>
  <si>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</si>
  <si>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</si>
  <si>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</si>
  <si>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</si>
  <si>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</si>
  <si>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</si>
  <si>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</si>
  <si>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</si>
  <si>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</si>
  <si>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</si>
  <si>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</si>
  <si>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</si>
  <si>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</si>
  <si>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</si>
  <si>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</si>
  <si>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</si>
  <si>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</si>
  <si>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</si>
  <si>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</si>
  <si>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</si>
  <si>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</si>
  <si>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</si>
  <si>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</si>
  <si>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</si>
  <si>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</si>
  <si>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</si>
  <si>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</si>
  <si>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</si>
  <si>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</si>
  <si>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</si>
  <si>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</si>
  <si>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</si>
  <si>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</si>
  <si>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</si>
  <si>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</si>
  <si>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</si>
  <si>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</si>
  <si>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</si>
  <si>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</si>
  <si>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</si>
  <si>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</si>
  <si>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</si>
  <si>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</si>
  <si>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</si>
  <si>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</si>
  <si>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</si>
  <si>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</si>
  <si>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</si>
  <si>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</si>
  <si>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</si>
  <si>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</si>
  <si>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</si>
  <si>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</si>
  <si>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</si>
  <si>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</si>
  <si>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</si>
  <si>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</si>
  <si>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</si>
  <si>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</si>
  <si>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</si>
  <si>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</si>
  <si>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</si>
  <si>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</si>
  <si>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</si>
  <si>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</si>
  <si>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</si>
  <si>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</si>
  <si>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</si>
  <si>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</si>
  <si>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</si>
  <si>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</si>
  <si>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</si>
  <si>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</si>
  <si>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</si>
  <si>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</si>
  <si>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</si>
  <si>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</si>
  <si>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</si>
  <si>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</si>
  <si>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</si>
  <si>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</si>
  <si>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</si>
  <si>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</si>
  <si>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</si>
  <si>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</si>
  <si>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</si>
  <si>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</si>
  <si>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</si>
  <si>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</si>
  <si>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</si>
  <si>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</si>
  <si>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</si>
  <si>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</si>
  <si>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</si>
  <si>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</si>
  <si>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</si>
  <si>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</si>
  <si>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</si>
  <si>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</si>
  <si>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</si>
  <si>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</si>
  <si>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</si>
  <si>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</si>
  <si>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</si>
  <si>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</si>
  <si>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</si>
  <si>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</si>
  <si>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</si>
  <si>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</si>
  <si>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</si>
  <si>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</si>
  <si>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</si>
  <si>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</si>
  <si>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</si>
  <si>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</si>
  <si>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</si>
  <si>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</si>
  <si>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</si>
  <si>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</si>
  <si>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</si>
  <si>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</si>
  <si>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</si>
  <si>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</si>
  <si>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</si>
  <si>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</si>
  <si>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</si>
  <si>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</si>
  <si>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</si>
  <si>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</si>
  <si>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</si>
  <si>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</si>
  <si>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</si>
  <si>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</si>
  <si>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</si>
  <si>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</si>
  <si>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</si>
  <si>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</si>
  <si>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</si>
  <si>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</si>
  <si>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</si>
  <si>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</si>
  <si>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</si>
  <si>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</si>
  <si>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</si>
  <si>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</si>
  <si>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</si>
  <si>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</si>
  <si>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</si>
  <si>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</si>
  <si>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</si>
  <si>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</si>
  <si>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</si>
  <si>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</si>
  <si>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</si>
  <si>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</si>
  <si>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</si>
  <si>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</si>
  <si>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</si>
  <si>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</si>
  <si>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</si>
  <si>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</si>
  <si>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</si>
  <si>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</si>
  <si>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</si>
  <si>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</si>
  <si>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</si>
  <si>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</si>
  <si>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</si>
  <si>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</si>
  <si>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</si>
  <si>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</si>
  <si>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</si>
  <si>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</si>
  <si>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</si>
  <si>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</si>
  <si>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</si>
  <si>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</si>
  <si>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</si>
  <si>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</si>
  <si>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</si>
  <si>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</si>
  <si>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</si>
  <si>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</si>
  <si>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</si>
  <si>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</si>
  <si>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</si>
  <si>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</si>
  <si>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</si>
  <si>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</si>
  <si>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</si>
  <si>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</si>
  <si>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</si>
  <si>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</si>
  <si>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</si>
  <si>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</si>
  <si>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</si>
  <si>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</si>
  <si>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</si>
  <si>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</si>
  <si>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</si>
  <si>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</si>
  <si>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</si>
  <si>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</si>
  <si>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</si>
  <si>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</si>
  <si>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</si>
  <si>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</si>
  <si>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</si>
  <si>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</si>
  <si>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</si>
  <si>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</si>
  <si>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</si>
  <si>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</si>
  <si>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</si>
  <si>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</si>
  <si>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</si>
  <si>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</si>
  <si>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</si>
  <si>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</si>
  <si>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</si>
  <si>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</si>
  <si>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</si>
  <si>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</si>
  <si>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</si>
  <si>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</si>
  <si>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</si>
  <si>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</si>
  <si>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</si>
  <si>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</si>
  <si>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</si>
  <si>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</si>
  <si>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</si>
  <si>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</si>
  <si>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</si>
  <si>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</si>
  <si>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</si>
  <si>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</si>
  <si>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</si>
  <si>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</si>
  <si>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</si>
  <si>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</si>
  <si>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</si>
  <si>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</si>
  <si>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</si>
  <si>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</si>
  <si>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</si>
  <si>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</si>
  <si>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</si>
  <si>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</si>
  <si>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</si>
  <si>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</si>
  <si>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</si>
  <si>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</si>
  <si>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</si>
  <si>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</si>
  <si>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</si>
  <si>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</si>
  <si>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</si>
  <si>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</si>
  <si>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</si>
  <si>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</si>
  <si>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</si>
  <si>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</si>
  <si>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</si>
  <si>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</si>
  <si>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</si>
  <si>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</si>
  <si>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</si>
  <si>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</si>
  <si>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</si>
  <si>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</si>
  <si>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</si>
  <si>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</si>
  <si>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</si>
  <si>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</si>
  <si>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</si>
  <si>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</si>
  <si>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</si>
  <si>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</si>
  <si>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</si>
  <si>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</si>
  <si>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</si>
  <si>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</si>
  <si>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</si>
  <si>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</si>
  <si>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</si>
  <si>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</si>
  <si>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</si>
  <si>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</si>
  <si>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</si>
  <si>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</si>
  <si>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</si>
  <si>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</si>
  <si>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</si>
  <si>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</si>
  <si>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</si>
  <si>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</si>
  <si>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</si>
  <si>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</si>
  <si>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</si>
  <si>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</si>
  <si>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</si>
  <si>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</si>
  <si>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</si>
  <si>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</si>
  <si>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</si>
  <si>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</si>
  <si>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</si>
  <si>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</si>
  <si>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</si>
  <si>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</si>
  <si>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</si>
  <si>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</si>
  <si>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</si>
  <si>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</si>
  <si>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</si>
  <si>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</si>
  <si>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</si>
  <si>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</si>
  <si>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</si>
  <si>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</si>
  <si>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</si>
  <si>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</si>
  <si>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</si>
  <si>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</si>
  <si>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</si>
  <si>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</si>
  <si>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</si>
  <si>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</si>
  <si>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</si>
  <si>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</si>
  <si>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</si>
  <si>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</si>
  <si>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</si>
  <si>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</si>
  <si>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</si>
  <si>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</si>
  <si>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</si>
  <si>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</si>
  <si>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</si>
  <si>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</si>
  <si>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</si>
  <si>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</si>
  <si>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</si>
  <si>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</si>
  <si>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</si>
  <si>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</si>
  <si>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</si>
  <si>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</si>
  <si>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</si>
  <si>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</si>
  <si>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</si>
  <si>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</si>
  <si>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</si>
  <si>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</si>
  <si>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</si>
  <si>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</si>
  <si>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</si>
  <si>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</si>
  <si>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</si>
  <si>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</si>
  <si>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</si>
  <si>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</si>
  <si>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</si>
  <si>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</si>
  <si>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</si>
  <si>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</si>
  <si>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</si>
  <si>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</si>
  <si>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Capital Centre T</t>
  </si>
  <si>
    <t>Data per 31 December 2023</t>
  </si>
  <si>
    <t>Q4 2023</t>
  </si>
  <si>
    <t>End Q4 2023</t>
  </si>
  <si>
    <t>2023Q4</t>
  </si>
  <si>
    <t>2023Q3</t>
  </si>
  <si>
    <t>2023Q2</t>
  </si>
  <si>
    <t>2023Q1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</si>
</sst>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45951</v>
      </c>
      <c r="I9" s="6"/>
      <c r="J9" s="7"/>
    </row>
    <row r="10" spans="2:10" ht="21" x14ac:dyDescent="0.25">
      <c r="B10" s="5"/>
      <c r="C10" s="6"/>
      <c r="D10" s="6"/>
      <c r="E10" s="6"/>
      <c r="F10" s="11" t="s">
        <v>2348</v>
      </c>
      <c r="G10" s="6"/>
      <c r="H10" s="429">
        <v>45291</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45291</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479542</v>
      </c>
      <c r="F38" s="62"/>
      <c r="H38" s="43"/>
      <c r="L38" s="43"/>
      <c r="M38" s="43"/>
    </row>
    <row r="39" spans="1:14" x14ac:dyDescent="0.25">
      <c r="A39" s="45" t="s">
        <v>99</v>
      </c>
      <c r="B39" s="62" t="s">
        <v>100</v>
      </c>
      <c r="C39" s="124">
        <v>449485</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0.02</v>
      </c>
      <c r="D45" s="123">
        <f>IF(OR(C38="[For completion]",C39="[For completion]"),"Please complete G.3.1.1 and G.3.1.2",(C38/C39-1-MAX(C45,F45)))</f>
        <v>4.6869862175600976E-2</v>
      </c>
      <c r="E45" s="123"/>
      <c r="F45" s="123">
        <v>0</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449485</v>
      </c>
      <c r="E53" s="69"/>
      <c r="F53" s="130">
        <f>IF($C$58=0,"",IF(C53="[for completion]","",C53/$C$58))</f>
        <v>0.93732339883346782</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30056</v>
      </c>
      <c r="E56" s="69"/>
      <c r="F56" s="130">
        <f>IF($C$58=0,"",IF(C56="[for completion]","",C56/$C$58))</f>
        <v>6.2676601166532162E-2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479541</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22</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10671</v>
      </c>
      <c r="D70" s="124"/>
      <c r="E70" s="41"/>
      <c r="F70" s="130">
        <f t="shared" ref="F70:F76" si="1">IF($C$77=0,"",IF(C70="[for completion]","",C70/$C$77))</f>
        <v>2.2252528980837925E-2</v>
      </c>
      <c r="G70" s="130" t="str">
        <f>IF($D$77=0,"",IF(D70="[Mark as ND1 if not relevant]","",D70/$D$77))</f>
        <v/>
      </c>
      <c r="H70" s="43"/>
      <c r="L70" s="43"/>
      <c r="M70" s="43"/>
      <c r="N70" s="74"/>
    </row>
    <row r="71" spans="1:14" x14ac:dyDescent="0.25">
      <c r="A71" s="45" t="s">
        <v>145</v>
      </c>
      <c r="B71" s="41" t="s">
        <v>1128</v>
      </c>
      <c r="C71" s="124">
        <v>12898</v>
      </c>
      <c r="D71" s="124"/>
      <c r="E71" s="41"/>
      <c r="F71" s="130">
        <f t="shared" si="1"/>
        <v>2.6896553162294778E-2</v>
      </c>
      <c r="G71" s="130" t="str">
        <f t="shared" ref="G71:G76" si="2">IF($D$77=0,"",IF(D71="[Mark as ND1 if not relevant]","",D71/$D$77))</f>
        <v/>
      </c>
      <c r="H71" s="43"/>
      <c r="L71" s="43"/>
      <c r="M71" s="43"/>
      <c r="N71" s="74"/>
    </row>
    <row r="72" spans="1:14" x14ac:dyDescent="0.25">
      <c r="A72" s="45" t="s">
        <v>146</v>
      </c>
      <c r="B72" s="41" t="s">
        <v>1129</v>
      </c>
      <c r="C72" s="124">
        <v>4160</v>
      </c>
      <c r="D72" s="124"/>
      <c r="E72" s="41"/>
      <c r="F72" s="130">
        <f t="shared" si="1"/>
        <v>8.6749620991740019E-3</v>
      </c>
      <c r="G72" s="130" t="str">
        <f t="shared" si="2"/>
        <v/>
      </c>
      <c r="H72" s="43"/>
      <c r="L72" s="43"/>
      <c r="M72" s="43"/>
      <c r="N72" s="74"/>
    </row>
    <row r="73" spans="1:14" x14ac:dyDescent="0.25">
      <c r="A73" s="45" t="s">
        <v>147</v>
      </c>
      <c r="B73" s="41" t="s">
        <v>1130</v>
      </c>
      <c r="C73" s="124">
        <v>4725</v>
      </c>
      <c r="D73" s="124"/>
      <c r="E73" s="41"/>
      <c r="F73" s="130">
        <f t="shared" si="1"/>
        <v>9.8531720958166241E-3</v>
      </c>
      <c r="G73" s="130" t="str">
        <f t="shared" si="2"/>
        <v/>
      </c>
      <c r="H73" s="43"/>
      <c r="L73" s="43"/>
      <c r="M73" s="43"/>
      <c r="N73" s="74"/>
    </row>
    <row r="74" spans="1:14" x14ac:dyDescent="0.25">
      <c r="A74" s="45" t="s">
        <v>148</v>
      </c>
      <c r="B74" s="41" t="s">
        <v>1131</v>
      </c>
      <c r="C74" s="124">
        <v>6580</v>
      </c>
      <c r="D74" s="124"/>
      <c r="E74" s="41"/>
      <c r="F74" s="130">
        <f t="shared" si="1"/>
        <v>1.3721454474174263E-2</v>
      </c>
      <c r="G74" s="130" t="str">
        <f t="shared" si="2"/>
        <v/>
      </c>
      <c r="H74" s="43"/>
      <c r="L74" s="43"/>
      <c r="M74" s="43"/>
      <c r="N74" s="74"/>
    </row>
    <row r="75" spans="1:14" x14ac:dyDescent="0.25">
      <c r="A75" s="45" t="s">
        <v>149</v>
      </c>
      <c r="B75" s="41" t="s">
        <v>1132</v>
      </c>
      <c r="C75" s="124">
        <v>20684</v>
      </c>
      <c r="D75" s="124"/>
      <c r="E75" s="41"/>
      <c r="F75" s="130">
        <f t="shared" si="1"/>
        <v>4.3132912514258423E-2</v>
      </c>
      <c r="G75" s="130" t="str">
        <f t="shared" si="2"/>
        <v/>
      </c>
      <c r="H75" s="43"/>
      <c r="L75" s="43"/>
      <c r="M75" s="43"/>
      <c r="N75" s="74"/>
    </row>
    <row r="76" spans="1:14" x14ac:dyDescent="0.25">
      <c r="A76" s="45" t="s">
        <v>150</v>
      </c>
      <c r="B76" s="41" t="s">
        <v>1133</v>
      </c>
      <c r="C76" s="124">
        <v>419823</v>
      </c>
      <c r="D76" s="124"/>
      <c r="E76" s="41"/>
      <c r="F76" s="130">
        <f t="shared" si="1"/>
        <v>0.87546841667344399</v>
      </c>
      <c r="G76" s="130" t="str">
        <f t="shared" si="2"/>
        <v/>
      </c>
      <c r="H76" s="43"/>
      <c r="L76" s="43"/>
      <c r="M76" s="43"/>
      <c r="N76" s="74"/>
    </row>
    <row r="77" spans="1:14" x14ac:dyDescent="0.25">
      <c r="A77" s="45" t="s">
        <v>151</v>
      </c>
      <c r="B77" s="78" t="s">
        <v>130</v>
      </c>
      <c r="C77" s="126">
        <f>SUM(C70:C76)</f>
        <v>479541</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110941</v>
      </c>
      <c r="D93" s="124"/>
      <c r="E93" s="41"/>
      <c r="F93" s="130">
        <f>IF($C$100=0,"",IF(C93="[for completion]","",IF(C93="","",C93/$C$100)))</f>
        <v>0.2468174759614315</v>
      </c>
      <c r="G93" s="130" t="str">
        <f>IF($D$100=0,"",IF(D93="[Mark as ND1 if not relevant]","",IF(D93="","",D93/$D$100)))</f>
        <v/>
      </c>
      <c r="H93" s="43"/>
      <c r="L93" s="43"/>
      <c r="M93" s="43"/>
      <c r="N93" s="74"/>
    </row>
    <row r="94" spans="1:14" x14ac:dyDescent="0.25">
      <c r="A94" s="45" t="s">
        <v>173</v>
      </c>
      <c r="B94" s="41" t="s">
        <v>1128</v>
      </c>
      <c r="C94" s="124">
        <v>120055</v>
      </c>
      <c r="D94" s="124"/>
      <c r="E94" s="41"/>
      <c r="F94" s="130">
        <f t="shared" ref="F94:F99" si="5">IF($C$100=0,"",IF(C94="[for completion]","",IF(C94="","",C94/$C$100)))</f>
        <v>0.26709396955633768</v>
      </c>
      <c r="G94" s="130" t="str">
        <f t="shared" ref="G94:G99" si="6">IF($D$100=0,"",IF(D94="[Mark as ND1 if not relevant]","",IF(D94="","",D94/$D$100)))</f>
        <v/>
      </c>
      <c r="H94" s="43"/>
      <c r="L94" s="43"/>
      <c r="M94" s="43"/>
      <c r="N94" s="74"/>
    </row>
    <row r="95" spans="1:14" x14ac:dyDescent="0.25">
      <c r="A95" s="45" t="s">
        <v>174</v>
      </c>
      <c r="B95" s="41" t="s">
        <v>1129</v>
      </c>
      <c r="C95" s="124">
        <v>118035</v>
      </c>
      <c r="D95" s="124"/>
      <c r="E95" s="41"/>
      <c r="F95" s="130">
        <f t="shared" si="5"/>
        <v>0.26259994749558385</v>
      </c>
      <c r="G95" s="130" t="str">
        <f t="shared" si="6"/>
        <v/>
      </c>
      <c r="H95" s="43"/>
      <c r="L95" s="43"/>
      <c r="M95" s="43"/>
      <c r="N95" s="74"/>
    </row>
    <row r="96" spans="1:14" x14ac:dyDescent="0.25">
      <c r="A96" s="45" t="s">
        <v>175</v>
      </c>
      <c r="B96" s="41" t="s">
        <v>1130</v>
      </c>
      <c r="C96" s="124">
        <v>61751</v>
      </c>
      <c r="D96" s="124"/>
      <c r="E96" s="41"/>
      <c r="F96" s="130">
        <f t="shared" si="5"/>
        <v>0.13738136449188629</v>
      </c>
      <c r="G96" s="130" t="str">
        <f t="shared" si="6"/>
        <v/>
      </c>
      <c r="H96" s="43"/>
      <c r="L96" s="43"/>
      <c r="M96" s="43"/>
      <c r="N96" s="74"/>
    </row>
    <row r="97" spans="1:14" x14ac:dyDescent="0.25">
      <c r="A97" s="45" t="s">
        <v>176</v>
      </c>
      <c r="B97" s="41" t="s">
        <v>1131</v>
      </c>
      <c r="C97" s="124">
        <v>20116</v>
      </c>
      <c r="D97" s="124"/>
      <c r="E97" s="41"/>
      <c r="F97" s="130">
        <f t="shared" si="5"/>
        <v>4.4753340482239716E-2</v>
      </c>
      <c r="G97" s="130" t="str">
        <f t="shared" si="6"/>
        <v/>
      </c>
      <c r="H97" s="43"/>
      <c r="L97" s="43"/>
      <c r="M97" s="43"/>
    </row>
    <row r="98" spans="1:14" x14ac:dyDescent="0.25">
      <c r="A98" s="45" t="s">
        <v>177</v>
      </c>
      <c r="B98" s="41" t="s">
        <v>1132</v>
      </c>
      <c r="C98" s="124">
        <v>18237</v>
      </c>
      <c r="D98" s="124"/>
      <c r="E98" s="41"/>
      <c r="F98" s="130">
        <f t="shared" si="5"/>
        <v>4.0573010060380076E-2</v>
      </c>
      <c r="G98" s="130" t="str">
        <f t="shared" si="6"/>
        <v/>
      </c>
      <c r="H98" s="43"/>
      <c r="L98" s="43"/>
      <c r="M98" s="43"/>
    </row>
    <row r="99" spans="1:14" x14ac:dyDescent="0.25">
      <c r="A99" s="45" t="s">
        <v>178</v>
      </c>
      <c r="B99" s="41" t="s">
        <v>1133</v>
      </c>
      <c r="C99" s="124">
        <v>351</v>
      </c>
      <c r="D99" s="124"/>
      <c r="E99" s="41"/>
      <c r="F99" s="130">
        <f t="shared" si="5"/>
        <v>7.8089195214088981E-4</v>
      </c>
      <c r="G99" s="130" t="str">
        <f t="shared" si="6"/>
        <v/>
      </c>
      <c r="H99" s="43"/>
      <c r="L99" s="43"/>
      <c r="M99" s="43"/>
    </row>
    <row r="100" spans="1:14" x14ac:dyDescent="0.25">
      <c r="A100" s="45" t="s">
        <v>179</v>
      </c>
      <c r="B100" s="78" t="s">
        <v>130</v>
      </c>
      <c r="C100" s="126">
        <f>SUM(C93:C99)</f>
        <v>449486</v>
      </c>
      <c r="D100" s="126">
        <f>SUM(D93:D99)</f>
        <v>0</v>
      </c>
      <c r="E100" s="62"/>
      <c r="F100" s="131">
        <f>SUM(F93:F99)</f>
        <v>0.99999999999999989</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1817</v>
      </c>
      <c r="D112" s="124"/>
      <c r="E112" s="70"/>
      <c r="F112" s="130">
        <f t="shared" ref="F112:F129" si="7">IF($C$130=0,"",IF(C112="[for completion]","",IF(C112="","",C112/$C$130)))</f>
        <v>4.0423950912820425E-3</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431664</v>
      </c>
      <c r="D118" s="124"/>
      <c r="E118" s="62"/>
      <c r="F118" s="130">
        <f t="shared" si="7"/>
        <v>0.96035026674913126</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v>5606</v>
      </c>
      <c r="D124" s="124"/>
      <c r="E124" s="62"/>
      <c r="F124" s="130">
        <f t="shared" si="7"/>
        <v>1.247202360029011E-2</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v>10399</v>
      </c>
      <c r="D126" s="124"/>
      <c r="E126" s="62"/>
      <c r="F126" s="130">
        <f t="shared" si="7"/>
        <v>2.313531455929662E-2</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449486</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1685</v>
      </c>
      <c r="D138" s="124"/>
      <c r="E138" s="70"/>
      <c r="F138" s="130">
        <f t="shared" ref="F138:F155" si="11">IF($C$156=0,"",IF(C138="[for completion]","",IF(C138="","",C138/$C$156)))</f>
        <v>3.7466424746962664E-3</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434447</v>
      </c>
      <c r="D144" s="124"/>
      <c r="E144" s="62"/>
      <c r="F144" s="130">
        <f t="shared" si="11"/>
        <v>0.96600450041802299</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c r="D149" s="124"/>
      <c r="E149" s="62"/>
      <c r="F149" s="130" t="str">
        <f t="shared" si="11"/>
        <v/>
      </c>
      <c r="G149" s="130" t="str">
        <f t="shared" si="12"/>
        <v/>
      </c>
      <c r="H149" s="43"/>
      <c r="L149" s="43"/>
      <c r="M149" s="43"/>
      <c r="N149" s="74"/>
    </row>
    <row r="150" spans="1:14" x14ac:dyDescent="0.25">
      <c r="A150" s="45" t="s">
        <v>238</v>
      </c>
      <c r="B150" s="62" t="s">
        <v>199</v>
      </c>
      <c r="C150" s="124">
        <v>4902</v>
      </c>
      <c r="D150" s="124"/>
      <c r="E150" s="62"/>
      <c r="F150" s="130">
        <f t="shared" si="11"/>
        <v>1.0899727840332996E-2</v>
      </c>
      <c r="G150" s="130" t="str">
        <f t="shared" si="12"/>
        <v/>
      </c>
      <c r="H150" s="43"/>
      <c r="L150" s="43"/>
      <c r="M150" s="43"/>
      <c r="N150" s="74"/>
    </row>
    <row r="151" spans="1:14" x14ac:dyDescent="0.25">
      <c r="A151" s="45" t="s">
        <v>239</v>
      </c>
      <c r="B151" s="41" t="s">
        <v>1142</v>
      </c>
      <c r="C151" s="124"/>
      <c r="D151" s="124"/>
      <c r="E151" s="62"/>
      <c r="F151" s="130" t="str">
        <f t="shared" si="11"/>
        <v/>
      </c>
      <c r="G151" s="130" t="str">
        <f t="shared" si="12"/>
        <v/>
      </c>
      <c r="H151" s="43"/>
      <c r="L151" s="43"/>
      <c r="M151" s="43"/>
      <c r="N151" s="74"/>
    </row>
    <row r="152" spans="1:14" x14ac:dyDescent="0.25">
      <c r="A152" s="45" t="s">
        <v>240</v>
      </c>
      <c r="B152" s="62" t="s">
        <v>214</v>
      </c>
      <c r="C152" s="124">
        <v>8702</v>
      </c>
      <c r="D152" s="124"/>
      <c r="E152" s="62"/>
      <c r="F152" s="130">
        <f t="shared" si="11"/>
        <v>1.9349129266947721E-2</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449736</v>
      </c>
      <c r="D156" s="124">
        <f>SUM(D138:D155)</f>
        <v>0</v>
      </c>
      <c r="E156" s="62"/>
      <c r="F156" s="123">
        <f>SUM(F138:F155)</f>
        <v>1</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346870</v>
      </c>
      <c r="D164" s="124"/>
      <c r="E164" s="82"/>
      <c r="F164" s="130">
        <f>IF($C$167=0,"",IF(C164="[for completion]","",IF(C164="","",C164/$C$167)))</f>
        <v>0.77170367931370498</v>
      </c>
      <c r="G164" s="130" t="str">
        <f>IF($D$167=0,"",IF(D164="[for completion]","",IF(D164="","",D164/$D$167)))</f>
        <v/>
      </c>
      <c r="H164" s="43"/>
      <c r="L164" s="43"/>
      <c r="M164" s="43"/>
      <c r="N164" s="74"/>
    </row>
    <row r="165" spans="1:14" x14ac:dyDescent="0.25">
      <c r="A165" s="45" t="s">
        <v>252</v>
      </c>
      <c r="B165" s="43" t="s">
        <v>253</v>
      </c>
      <c r="C165" s="124">
        <v>102616</v>
      </c>
      <c r="D165" s="124"/>
      <c r="E165" s="82"/>
      <c r="F165" s="130">
        <f>IF($C$167=0,"",IF(C165="[for completion]","",IF(C165="","",C165/$C$167)))</f>
        <v>0.22829632068629502</v>
      </c>
      <c r="G165" s="130" t="str">
        <f>IF($D$167=0,"",IF(D165="[for completion]","",IF(D165="","",D165/$D$167)))</f>
        <v/>
      </c>
      <c r="H165" s="43"/>
      <c r="L165" s="43"/>
      <c r="M165" s="43"/>
      <c r="N165" s="74"/>
    </row>
    <row r="166" spans="1:14" x14ac:dyDescent="0.25">
      <c r="A166" s="45" t="s">
        <v>254</v>
      </c>
      <c r="B166" s="43" t="s">
        <v>128</v>
      </c>
      <c r="C166" s="124">
        <v>0</v>
      </c>
      <c r="D166" s="124"/>
      <c r="E166" s="82"/>
      <c r="F166" s="130">
        <f>IF($C$167=0,"",IF(C166="[for completion]","",IF(C166="","",C166/$C$167)))</f>
        <v>0</v>
      </c>
      <c r="G166" s="130" t="str">
        <f>IF($D$167=0,"",IF(D166="[for completion]","",IF(D166="","",D166/$D$167)))</f>
        <v/>
      </c>
      <c r="H166" s="43"/>
      <c r="L166" s="43"/>
      <c r="M166" s="43"/>
      <c r="N166" s="74"/>
    </row>
    <row r="167" spans="1:14" x14ac:dyDescent="0.25">
      <c r="A167" s="45" t="s">
        <v>255</v>
      </c>
      <c r="B167" s="83" t="s">
        <v>130</v>
      </c>
      <c r="C167" s="133">
        <f>SUM(C164:C166)</f>
        <v>449486</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568</v>
      </c>
      <c r="E175" s="72"/>
      <c r="F175" s="130">
        <f>IF($C$179=0,"",IF(C175="[for completion]","",C175/$C$179))</f>
        <v>1.8897428219715875E-2</v>
      </c>
      <c r="G175" s="70"/>
      <c r="H175" s="43"/>
      <c r="L175" s="43"/>
      <c r="M175" s="43"/>
      <c r="N175" s="74"/>
    </row>
    <row r="176" spans="1:14" x14ac:dyDescent="0.25">
      <c r="A176" s="45" t="s">
        <v>265</v>
      </c>
      <c r="B176" s="62" t="s">
        <v>266</v>
      </c>
      <c r="C176" s="124">
        <v>2749</v>
      </c>
      <c r="E176" s="72"/>
      <c r="F176" s="130"/>
      <c r="G176" s="70"/>
      <c r="H176" s="43"/>
      <c r="L176" s="43"/>
      <c r="M176" s="43"/>
      <c r="N176" s="74"/>
    </row>
    <row r="177" spans="1:14" x14ac:dyDescent="0.25">
      <c r="A177" s="45" t="s">
        <v>267</v>
      </c>
      <c r="B177" s="62" t="s">
        <v>268</v>
      </c>
      <c r="C177" s="124">
        <v>26740</v>
      </c>
      <c r="E177" s="72"/>
      <c r="F177" s="130">
        <f t="shared" ref="F177:F187" si="15">IF($C$179=0,"",IF(C177="[for completion]","",C177/$C$179))</f>
        <v>0.88964301161127191</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30057</v>
      </c>
      <c r="E179" s="72"/>
      <c r="F179" s="131">
        <f>SUM(F174:F178)</f>
        <v>0.90854043983098776</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30056</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30056</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c r="E217" s="82"/>
      <c r="F217" s="130" t="str">
        <f>IF($C$38=0,"",IF(C217="[for completion]","",IF(C217="","",C217/$C$38)))</f>
        <v/>
      </c>
      <c r="G217" s="130" t="str">
        <f>IF($C$39=0,"",IF(C217="[for completion]","",IF(C217="","",C217/$C$39)))</f>
        <v/>
      </c>
      <c r="H217" s="43"/>
      <c r="L217" s="43"/>
      <c r="M217" s="43"/>
      <c r="N217" s="74"/>
    </row>
    <row r="218" spans="1:14" x14ac:dyDescent="0.25">
      <c r="A218" s="45" t="s">
        <v>330</v>
      </c>
      <c r="B218" s="41" t="s">
        <v>331</v>
      </c>
      <c r="C218" s="124">
        <v>30056</v>
      </c>
      <c r="E218" s="82"/>
      <c r="F218" s="130">
        <f>IF($C$38=0,"",IF(C218="[for completion]","",IF(C218="","",C218/$C$38)))</f>
        <v>6.2676470465569234E-2</v>
      </c>
      <c r="G218" s="130">
        <f>IF($C$39=0,"",IF(C218="[for completion]","",IF(C218="","",C218/$C$39)))</f>
        <v>6.6867637407254973E-2</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30056</v>
      </c>
      <c r="E220" s="82"/>
      <c r="F220" s="123">
        <f>SUM(F217:F219)</f>
        <v>6.2676470465569234E-2</v>
      </c>
      <c r="G220" s="123">
        <f>SUM(G217:G219)</f>
        <v>6.6867637407254973E-2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315674.90000000002</v>
      </c>
      <c r="F12" s="130">
        <f>IF($C$15=0,"",IF(C12="[for completion]","",C12/$C$15))</f>
        <v>0.69795293605738662</v>
      </c>
    </row>
    <row r="13" spans="1:7" x14ac:dyDescent="0.25">
      <c r="A13" s="45" t="s">
        <v>442</v>
      </c>
      <c r="B13" s="45" t="s">
        <v>443</v>
      </c>
      <c r="C13" s="124">
        <v>135409.20000000001</v>
      </c>
      <c r="F13" s="130">
        <f>IF($C$15=0,"",IF(C13="[for completion]","",C13/$C$15))</f>
        <v>0.29938791050280483</v>
      </c>
    </row>
    <row r="14" spans="1:7" x14ac:dyDescent="0.25">
      <c r="A14" s="45" t="s">
        <v>444</v>
      </c>
      <c r="B14" s="45" t="s">
        <v>128</v>
      </c>
      <c r="C14" s="124">
        <v>1202.7</v>
      </c>
      <c r="F14" s="130">
        <f>IF($C$15=0,"",IF(C14="[for completion]","",C14/$C$15))</f>
        <v>2.659153439808546E-3</v>
      </c>
    </row>
    <row r="15" spans="1:7" x14ac:dyDescent="0.25">
      <c r="A15" s="45" t="s">
        <v>445</v>
      </c>
      <c r="B15" s="114" t="s">
        <v>130</v>
      </c>
      <c r="C15" s="124">
        <f>SUM(C12:C14)</f>
        <v>452286.80000000005</v>
      </c>
      <c r="F15" s="121">
        <f>SUM(F12:F14)</f>
        <v>0.99999999999999989</v>
      </c>
    </row>
    <row r="16" spans="1:7" outlineLevel="1" x14ac:dyDescent="0.25">
      <c r="A16" s="45" t="s">
        <v>446</v>
      </c>
      <c r="B16" s="377" t="s">
        <v>2623</v>
      </c>
      <c r="C16" s="124">
        <v>232012</v>
      </c>
      <c r="F16" s="130">
        <f t="shared" ref="F16:F26" si="0">IF($C$15=0,"",IF(C16="[for completion]","",C16/$C$15))</f>
        <v>0.51297539525805302</v>
      </c>
    </row>
    <row r="17" spans="1:7" outlineLevel="1" x14ac:dyDescent="0.25">
      <c r="A17" s="45" t="s">
        <v>447</v>
      </c>
      <c r="B17" s="377" t="s">
        <v>2622</v>
      </c>
      <c r="C17" s="124">
        <v>12140</v>
      </c>
      <c r="F17" s="130">
        <f t="shared" si="0"/>
        <v>2.6841375870354824E-2</v>
      </c>
    </row>
    <row r="18" spans="1:7" outlineLevel="1" x14ac:dyDescent="0.25">
      <c r="A18" s="45" t="s">
        <v>448</v>
      </c>
      <c r="B18" s="377" t="s">
        <v>2621</v>
      </c>
      <c r="C18" s="124">
        <v>1803.9</v>
      </c>
      <c r="F18" s="130">
        <f t="shared" si="0"/>
        <v>3.9883985117407806E-3</v>
      </c>
    </row>
    <row r="19" spans="1:7" outlineLevel="1" x14ac:dyDescent="0.25">
      <c r="A19" s="45" t="s">
        <v>449</v>
      </c>
      <c r="B19" s="377" t="s">
        <v>2620</v>
      </c>
      <c r="C19" s="124">
        <v>6896.6</v>
      </c>
      <c r="F19" s="130">
        <f t="shared" si="0"/>
        <v>1.5248289359760222E-2</v>
      </c>
    </row>
    <row r="20" spans="1:7" outlineLevel="1" x14ac:dyDescent="0.25">
      <c r="A20" s="45" t="s">
        <v>450</v>
      </c>
      <c r="B20" s="377" t="s">
        <v>2619</v>
      </c>
      <c r="C20" s="124">
        <v>69719</v>
      </c>
      <c r="F20" s="130">
        <f t="shared" si="0"/>
        <v>0.1541477664172379</v>
      </c>
    </row>
    <row r="21" spans="1:7" outlineLevel="1" x14ac:dyDescent="0.25">
      <c r="A21" s="45" t="s">
        <v>451</v>
      </c>
      <c r="B21" s="377" t="s">
        <v>2618</v>
      </c>
      <c r="C21" s="124">
        <v>16378</v>
      </c>
      <c r="F21" s="130">
        <f t="shared" si="0"/>
        <v>3.6211536573696156E-2</v>
      </c>
    </row>
    <row r="22" spans="1:7" outlineLevel="1" x14ac:dyDescent="0.25">
      <c r="A22" s="45" t="s">
        <v>452</v>
      </c>
      <c r="B22" s="377" t="s">
        <v>2617</v>
      </c>
      <c r="C22" s="124">
        <v>72867</v>
      </c>
      <c r="F22" s="130">
        <f t="shared" si="0"/>
        <v>0.16110795185709598</v>
      </c>
    </row>
    <row r="23" spans="1:7" outlineLevel="1" x14ac:dyDescent="0.25">
      <c r="A23" s="45" t="s">
        <v>453</v>
      </c>
      <c r="B23" s="377" t="s">
        <v>2690</v>
      </c>
      <c r="C23" s="124">
        <v>31745</v>
      </c>
      <c r="F23" s="130">
        <f t="shared" si="0"/>
        <v>7.0187765815849582E-2</v>
      </c>
    </row>
    <row r="24" spans="1:7" outlineLevel="1" x14ac:dyDescent="0.25">
      <c r="A24" s="45" t="s">
        <v>454</v>
      </c>
      <c r="B24" s="377" t="s">
        <v>2691</v>
      </c>
      <c r="C24" s="124">
        <v>7522.6</v>
      </c>
      <c r="F24" s="130">
        <f t="shared" si="0"/>
        <v>1.6632366896402902E-2</v>
      </c>
    </row>
    <row r="25" spans="1:7" outlineLevel="1" x14ac:dyDescent="0.25">
      <c r="A25" s="45" t="s">
        <v>455</v>
      </c>
      <c r="B25" s="377" t="s">
        <v>128</v>
      </c>
      <c r="C25" s="124">
        <v>1202.7</v>
      </c>
      <c r="F25" s="130">
        <f t="shared" si="0"/>
        <v>2.659153439808546E-3</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177264</v>
      </c>
      <c r="D28" s="45">
        <v>14977</v>
      </c>
      <c r="F28" s="45">
        <f>IF(AND(C28="[For completion]",D28="[For completion]"),"[For completion]",SUM(C28:D28))</f>
        <v>192241</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1.43E-2</v>
      </c>
      <c r="D36" s="121">
        <v>6.6600000000000006E-2</v>
      </c>
      <c r="E36" s="138"/>
      <c r="F36" s="121">
        <v>2.0099999999999996E-2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0.99521974018177095</v>
      </c>
      <c r="D44" s="120">
        <f>SUM(D45:D71)</f>
        <v>0.96948657895113866</v>
      </c>
      <c r="E44" s="121"/>
      <c r="F44" s="120">
        <f>SUM(F45:F71)</f>
        <v>0.98749501894601721</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0.99014712300432994</v>
      </c>
      <c r="D51" s="121">
        <v>0.89598958532575468</v>
      </c>
      <c r="E51" s="121"/>
      <c r="F51" s="121">
        <v>0.96188239780041085</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v>5.0726171774409601E-3</v>
      </c>
      <c r="D71" s="121">
        <v>7.3496993625383963E-2</v>
      </c>
      <c r="E71" s="121"/>
      <c r="F71" s="121">
        <v>2.561262114560639E-2</v>
      </c>
      <c r="G71" s="45"/>
    </row>
    <row r="72" spans="1:7" x14ac:dyDescent="0.25">
      <c r="A72" s="45" t="s">
        <v>534</v>
      </c>
      <c r="B72" s="87" t="s">
        <v>298</v>
      </c>
      <c r="C72" s="120">
        <f>SUM(C73:C75)</f>
        <v>4.7802598182290533E-3</v>
      </c>
      <c r="D72" s="120">
        <f>SUM(D73:D75)</f>
        <v>3.0513421048861324E-2</v>
      </c>
      <c r="E72" s="121"/>
      <c r="F72" s="120">
        <f>SUM(F73:F75)</f>
        <v>1.2504981053982709E-2</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v>4.7802598182290533E-3</v>
      </c>
      <c r="D75" s="121">
        <v>3.0513421048861324E-2</v>
      </c>
      <c r="E75" s="121"/>
      <c r="F75" s="121">
        <v>1.2504981053982709E-2</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0.54570963272958795</v>
      </c>
      <c r="D99" s="121">
        <v>0.42537659117808996</v>
      </c>
      <c r="E99" s="121"/>
      <c r="F99" s="121">
        <v>0.51321901035934936</v>
      </c>
      <c r="G99" s="45"/>
    </row>
    <row r="100" spans="1:7" x14ac:dyDescent="0.25">
      <c r="A100" s="45" t="s">
        <v>564</v>
      </c>
      <c r="B100" s="62" t="s">
        <v>2352</v>
      </c>
      <c r="C100" s="121">
        <v>0.11405315646506627</v>
      </c>
      <c r="D100" s="121">
        <v>0.12073171937899134</v>
      </c>
      <c r="E100" s="121"/>
      <c r="F100" s="121">
        <v>0.11563990666839061</v>
      </c>
      <c r="G100" s="45"/>
    </row>
    <row r="101" spans="1:7" x14ac:dyDescent="0.25">
      <c r="A101" s="45" t="s">
        <v>565</v>
      </c>
      <c r="B101" s="62" t="s">
        <v>2353</v>
      </c>
      <c r="C101" s="121">
        <v>4.4007179674227077E-2</v>
      </c>
      <c r="D101" s="121">
        <v>8.7764124847929365E-2</v>
      </c>
      <c r="E101" s="121"/>
      <c r="F101" s="121">
        <v>5.6171416058816488E-2</v>
      </c>
      <c r="G101" s="45"/>
    </row>
    <row r="102" spans="1:7" x14ac:dyDescent="0.25">
      <c r="A102" s="45" t="s">
        <v>566</v>
      </c>
      <c r="B102" s="62" t="s">
        <v>2354</v>
      </c>
      <c r="C102" s="121">
        <v>0.16372888731046972</v>
      </c>
      <c r="D102" s="121">
        <v>0.1594540952745184</v>
      </c>
      <c r="E102" s="121"/>
      <c r="F102" s="121">
        <v>0.16212010693207379</v>
      </c>
      <c r="G102" s="45"/>
    </row>
    <row r="103" spans="1:7" x14ac:dyDescent="0.25">
      <c r="A103" s="45" t="s">
        <v>567</v>
      </c>
      <c r="B103" s="62" t="s">
        <v>2355</v>
      </c>
      <c r="C103" s="121">
        <v>0.13250114382064893</v>
      </c>
      <c r="D103" s="121">
        <v>0.20667346932047095</v>
      </c>
      <c r="E103" s="121"/>
      <c r="F103" s="121">
        <v>0.1528495599813697</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4.1165749399580358E-4</v>
      </c>
      <c r="D150" s="121">
        <v>6.4537764783737916E-4</v>
      </c>
      <c r="E150" s="122"/>
      <c r="F150" s="121">
        <v>4.8053522789295844E-4</v>
      </c>
    </row>
    <row r="151" spans="1:7" x14ac:dyDescent="0.25">
      <c r="A151" s="45" t="s">
        <v>597</v>
      </c>
      <c r="B151" s="45" t="s">
        <v>598</v>
      </c>
      <c r="C151" s="121">
        <v>0.99958834250600415</v>
      </c>
      <c r="D151" s="121">
        <v>0.99935462235216255</v>
      </c>
      <c r="E151" s="122"/>
      <c r="F151" s="121">
        <v>0.99951946477210696</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0.7183004583501359</v>
      </c>
      <c r="D160" s="121">
        <v>0.60464326252814615</v>
      </c>
      <c r="E160" s="122"/>
      <c r="F160" s="121">
        <v>0.68477190537496824</v>
      </c>
    </row>
    <row r="161" spans="1:7" x14ac:dyDescent="0.25">
      <c r="A161" s="45" t="s">
        <v>609</v>
      </c>
      <c r="B161" s="45" t="s">
        <v>610</v>
      </c>
      <c r="C161" s="121">
        <v>0.28169954164986405</v>
      </c>
      <c r="D161" s="121">
        <v>0.39535673747185379</v>
      </c>
      <c r="E161" s="122"/>
      <c r="F161" s="121">
        <v>0.31522809462503176</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0.11032267915373938</v>
      </c>
      <c r="D170" s="121">
        <v>9.3063169314322319E-2</v>
      </c>
      <c r="E170" s="122"/>
      <c r="F170" s="121">
        <v>0.10487809731431591</v>
      </c>
    </row>
    <row r="171" spans="1:7" x14ac:dyDescent="0.25">
      <c r="A171" s="45" t="s">
        <v>621</v>
      </c>
      <c r="B171" s="41" t="s">
        <v>622</v>
      </c>
      <c r="C171" s="121">
        <v>5.4016810918036798E-2</v>
      </c>
      <c r="D171" s="121">
        <v>5.8574571428360436E-2</v>
      </c>
      <c r="E171" s="122"/>
      <c r="F171" s="121">
        <v>5.5527574305695278E-2</v>
      </c>
    </row>
    <row r="172" spans="1:7" x14ac:dyDescent="0.25">
      <c r="A172" s="45" t="s">
        <v>623</v>
      </c>
      <c r="B172" s="41" t="s">
        <v>624</v>
      </c>
      <c r="C172" s="121">
        <v>4.2049786521488185E-2</v>
      </c>
      <c r="D172" s="121">
        <v>6.3248851074263104E-2</v>
      </c>
      <c r="E172" s="121"/>
      <c r="F172" s="121">
        <v>4.8298978303599263E-2</v>
      </c>
    </row>
    <row r="173" spans="1:7" x14ac:dyDescent="0.25">
      <c r="A173" s="45" t="s">
        <v>625</v>
      </c>
      <c r="B173" s="41" t="s">
        <v>626</v>
      </c>
      <c r="C173" s="121">
        <v>0.10164763976205969</v>
      </c>
      <c r="D173" s="121">
        <v>9.0801135226509899E-2</v>
      </c>
      <c r="E173" s="121"/>
      <c r="F173" s="121">
        <v>9.8135918122784868E-2</v>
      </c>
    </row>
    <row r="174" spans="1:7" x14ac:dyDescent="0.25">
      <c r="A174" s="45" t="s">
        <v>627</v>
      </c>
      <c r="B174" s="41" t="s">
        <v>628</v>
      </c>
      <c r="C174" s="121">
        <v>0.69196308364467596</v>
      </c>
      <c r="D174" s="121">
        <v>0.69431227295654441</v>
      </c>
      <c r="E174" s="121"/>
      <c r="F174" s="121">
        <v>0.69315943195360463</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1.1999999999999999E-3</v>
      </c>
      <c r="D180" s="175">
        <v>6.9999999999999999E-4</v>
      </c>
      <c r="E180" s="122"/>
      <c r="F180" s="175">
        <v>8.9999999999999998E-4</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1780.8209999999999</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121172</v>
      </c>
      <c r="D190" s="125">
        <v>134620</v>
      </c>
      <c r="E190" s="59"/>
      <c r="F190" s="130">
        <f>IF($C$214=0,"",IF(C190="[for completion]","",IF(C190="","",C190/$C$214)))</f>
        <v>0.38384962795679234</v>
      </c>
      <c r="G190" s="130">
        <f>IF($D$214=0,"",IF(D190="[for completion]","",IF(D190="","",D190/$D$214)))</f>
        <v>0.75943225922917235</v>
      </c>
    </row>
    <row r="191" spans="1:7" x14ac:dyDescent="0.25">
      <c r="A191" s="45" t="s">
        <v>647</v>
      </c>
      <c r="B191" s="62" t="s">
        <v>2357</v>
      </c>
      <c r="C191" s="124">
        <v>104984</v>
      </c>
      <c r="D191" s="125">
        <v>36276</v>
      </c>
      <c r="E191" s="59"/>
      <c r="F191" s="130">
        <f t="shared" ref="F191:F213" si="1">IF($C$214=0,"",IF(C191="[for completion]","",IF(C191="","",C191/$C$214)))</f>
        <v>0.33256915245614405</v>
      </c>
      <c r="G191" s="130">
        <f t="shared" ref="G191:G213" si="2">IF($D$214=0,"",IF(D191="[for completion]","",IF(D191="","",D191/$D$214)))</f>
        <v>0.204643920931492</v>
      </c>
    </row>
    <row r="192" spans="1:7" x14ac:dyDescent="0.25">
      <c r="A192" s="45" t="s">
        <v>648</v>
      </c>
      <c r="B192" s="62" t="s">
        <v>2358</v>
      </c>
      <c r="C192" s="124">
        <v>45116.3</v>
      </c>
      <c r="D192" s="125">
        <v>5639</v>
      </c>
      <c r="E192" s="59"/>
      <c r="F192" s="130">
        <f t="shared" si="1"/>
        <v>0.14291977494625022</v>
      </c>
      <c r="G192" s="130">
        <f t="shared" si="2"/>
        <v>3.1811309684989617E-2</v>
      </c>
    </row>
    <row r="193" spans="1:7" x14ac:dyDescent="0.25">
      <c r="A193" s="45" t="s">
        <v>649</v>
      </c>
      <c r="B193" s="62" t="s">
        <v>2359</v>
      </c>
      <c r="C193" s="124">
        <v>15256.1</v>
      </c>
      <c r="D193" s="125">
        <v>509</v>
      </c>
      <c r="E193" s="59"/>
      <c r="F193" s="130">
        <f t="shared" si="1"/>
        <v>4.8328395248668173E-2</v>
      </c>
      <c r="G193" s="130">
        <f t="shared" si="2"/>
        <v>2.8714234136654935E-3</v>
      </c>
    </row>
    <row r="194" spans="1:7" x14ac:dyDescent="0.25">
      <c r="A194" s="45" t="s">
        <v>650</v>
      </c>
      <c r="B194" s="62" t="s">
        <v>2360</v>
      </c>
      <c r="C194" s="124">
        <v>8729.9</v>
      </c>
      <c r="D194" s="125">
        <v>118</v>
      </c>
      <c r="E194" s="59"/>
      <c r="F194" s="130">
        <f t="shared" si="1"/>
        <v>2.7654646841679606E-2</v>
      </c>
      <c r="G194" s="130">
        <f t="shared" si="2"/>
        <v>6.6567379727412225E-4</v>
      </c>
    </row>
    <row r="195" spans="1:7" x14ac:dyDescent="0.25">
      <c r="A195" s="45" t="s">
        <v>651</v>
      </c>
      <c r="B195" s="62" t="s">
        <v>2361</v>
      </c>
      <c r="C195" s="124">
        <v>20417.400000000001</v>
      </c>
      <c r="D195" s="125">
        <v>102</v>
      </c>
      <c r="E195" s="59"/>
      <c r="F195" s="130">
        <f t="shared" si="1"/>
        <v>6.4678402550465558E-2</v>
      </c>
      <c r="G195" s="130">
        <f t="shared" si="2"/>
        <v>5.7541294340644462E-4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315675.7</v>
      </c>
      <c r="D214" s="69">
        <f>SUM(D190:D213)</f>
        <v>177264</v>
      </c>
      <c r="E214" s="115"/>
      <c r="F214" s="139">
        <f>SUM(F190:F213)</f>
        <v>0.99999999999999989</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0.52</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243460.10797289229</v>
      </c>
      <c r="D241" s="125"/>
      <c r="F241" s="130">
        <f>IF($C$249=0,"",IF(C241="[Mark as ND1 if not relevant]","",C241/$C$249))</f>
        <v>0.77123528698261845</v>
      </c>
      <c r="G241" s="130" t="str">
        <f>IF($D$249=0,"",IF(D241="[Mark as ND1 if not relevant]","",D241/$D$249))</f>
        <v/>
      </c>
    </row>
    <row r="242" spans="1:7" x14ac:dyDescent="0.25">
      <c r="A242" s="45" t="s">
        <v>710</v>
      </c>
      <c r="B242" s="45" t="s">
        <v>678</v>
      </c>
      <c r="C242" s="124">
        <v>36481.416179258493</v>
      </c>
      <c r="D242" s="125"/>
      <c r="F242" s="130">
        <f t="shared" ref="F242:F248" si="5">IF($C$249=0,"",IF(C242="[Mark as ND1 if not relevant]","",C242/$C$249))</f>
        <v>0.11556618335056147</v>
      </c>
      <c r="G242" s="130" t="str">
        <f t="shared" ref="G242:G248" si="6">IF($D$249=0,"",IF(D242="[Mark as ND1 if not relevant]","",D242/$D$249))</f>
        <v/>
      </c>
    </row>
    <row r="243" spans="1:7" x14ac:dyDescent="0.25">
      <c r="A243" s="45" t="s">
        <v>711</v>
      </c>
      <c r="B243" s="45" t="s">
        <v>680</v>
      </c>
      <c r="C243" s="124">
        <v>22245.809865864485</v>
      </c>
      <c r="D243" s="125"/>
      <c r="F243" s="130">
        <f t="shared" si="5"/>
        <v>7.0470491855573539E-2</v>
      </c>
      <c r="G243" s="130" t="str">
        <f t="shared" si="6"/>
        <v/>
      </c>
    </row>
    <row r="244" spans="1:7" x14ac:dyDescent="0.25">
      <c r="A244" s="45" t="s">
        <v>712</v>
      </c>
      <c r="B244" s="45" t="s">
        <v>682</v>
      </c>
      <c r="C244" s="124">
        <v>9231.4640940911686</v>
      </c>
      <c r="D244" s="125"/>
      <c r="F244" s="130">
        <f t="shared" si="5"/>
        <v>2.9243521327399005E-2</v>
      </c>
      <c r="G244" s="130" t="str">
        <f t="shared" si="6"/>
        <v/>
      </c>
    </row>
    <row r="245" spans="1:7" x14ac:dyDescent="0.25">
      <c r="A245" s="45" t="s">
        <v>713</v>
      </c>
      <c r="B245" s="45" t="s">
        <v>684</v>
      </c>
      <c r="C245" s="124">
        <v>3214.4014255650413</v>
      </c>
      <c r="D245" s="125"/>
      <c r="F245" s="130">
        <f t="shared" si="5"/>
        <v>1.0182611954641126E-2</v>
      </c>
      <c r="G245" s="130" t="str">
        <f t="shared" si="6"/>
        <v/>
      </c>
    </row>
    <row r="246" spans="1:7" x14ac:dyDescent="0.25">
      <c r="A246" s="45" t="s">
        <v>714</v>
      </c>
      <c r="B246" s="45" t="s">
        <v>686</v>
      </c>
      <c r="C246" s="124">
        <v>598.43026539972857</v>
      </c>
      <c r="D246" s="125"/>
      <c r="F246" s="130">
        <f t="shared" si="5"/>
        <v>1.8957131881582531E-3</v>
      </c>
      <c r="G246" s="130" t="str">
        <f t="shared" si="6"/>
        <v/>
      </c>
    </row>
    <row r="247" spans="1:7" x14ac:dyDescent="0.25">
      <c r="A247" s="45" t="s">
        <v>715</v>
      </c>
      <c r="B247" s="45" t="s">
        <v>688</v>
      </c>
      <c r="C247" s="124">
        <v>164.7200730522255</v>
      </c>
      <c r="D247" s="125"/>
      <c r="F247" s="130">
        <f t="shared" si="5"/>
        <v>5.218018420758109E-4</v>
      </c>
      <c r="G247" s="130" t="str">
        <f t="shared" si="6"/>
        <v/>
      </c>
    </row>
    <row r="248" spans="1:7" x14ac:dyDescent="0.25">
      <c r="A248" s="45" t="s">
        <v>716</v>
      </c>
      <c r="B248" s="45" t="s">
        <v>690</v>
      </c>
      <c r="C248" s="124">
        <v>279.18012381447494</v>
      </c>
      <c r="D248" s="125"/>
      <c r="F248" s="130">
        <f t="shared" si="5"/>
        <v>8.8438949897234615E-4</v>
      </c>
      <c r="G248" s="130" t="str">
        <f t="shared" si="6"/>
        <v/>
      </c>
    </row>
    <row r="249" spans="1:7" x14ac:dyDescent="0.25">
      <c r="A249" s="45" t="s">
        <v>717</v>
      </c>
      <c r="B249" s="71" t="s">
        <v>130</v>
      </c>
      <c r="C249" s="124">
        <f>SUM(C241:C248)</f>
        <v>315675.52999993792</v>
      </c>
      <c r="D249" s="125">
        <f>SUM(D241:D248)</f>
        <v>0</v>
      </c>
      <c r="F249" s="121">
        <f>SUM(F241:F248)</f>
        <v>1</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0.94332181337670262</v>
      </c>
      <c r="E260" s="115"/>
      <c r="F260" s="115"/>
      <c r="G260" s="115"/>
    </row>
    <row r="261" spans="1:14" x14ac:dyDescent="0.25">
      <c r="A261" s="45" t="s">
        <v>730</v>
      </c>
      <c r="B261" s="45" t="s">
        <v>731</v>
      </c>
      <c r="C261" s="121">
        <v>4.9359625940231758E-2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7.3185606830656639E-3</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50487</v>
      </c>
      <c r="D287" s="45">
        <v>9071</v>
      </c>
      <c r="E287" s="51"/>
      <c r="F287" s="130">
        <f>IF($C$305=0,"",IF(C287="[For completion]","",C287/$C$305))</f>
        <v>0.15993347588500831</v>
      </c>
      <c r="G287" s="130">
        <f>IF($D$305=0,"",IF(D287="[For completion]","",D287/$D$305))</f>
        <v>6.1113806020427409E-2</v>
      </c>
    </row>
    <row r="288" spans="1:7" customFormat="1" x14ac:dyDescent="0.25">
      <c r="A288" s="45" t="s">
        <v>1559</v>
      </c>
      <c r="B288" s="62" t="s">
        <v>2364</v>
      </c>
      <c r="C288" s="124">
        <v>11385</v>
      </c>
      <c r="D288" s="45">
        <v>4512</v>
      </c>
      <c r="E288" s="51"/>
      <c r="F288" s="130">
        <f t="shared" ref="F288:F304" si="9">IF($C$305=0,"",IF(C288="[For completion]","",C288/$C$305))</f>
        <v>3.6065573770491806E-2</v>
      </c>
      <c r="G288" s="130">
        <f t="shared" ref="G288:G304" si="10">IF($D$305=0,"",IF(D288="[For completion]","",D288/$D$305))</f>
        <v>3.0398577087880994E-2</v>
      </c>
    </row>
    <row r="289" spans="1:7" customFormat="1" x14ac:dyDescent="0.25">
      <c r="A289" s="45" t="s">
        <v>1560</v>
      </c>
      <c r="B289" s="62" t="s">
        <v>2365</v>
      </c>
      <c r="C289" s="124">
        <v>51331</v>
      </c>
      <c r="D289" s="45">
        <v>18307</v>
      </c>
      <c r="E289" s="51"/>
      <c r="F289" s="130">
        <f t="shared" si="9"/>
        <v>0.1626071117446741</v>
      </c>
      <c r="G289" s="130">
        <f t="shared" si="10"/>
        <v>0.1233392621338292</v>
      </c>
    </row>
    <row r="290" spans="1:7" customFormat="1" x14ac:dyDescent="0.25">
      <c r="A290" s="45" t="s">
        <v>1561</v>
      </c>
      <c r="B290" s="62" t="s">
        <v>2366</v>
      </c>
      <c r="C290" s="124">
        <v>37255</v>
      </c>
      <c r="D290" s="45">
        <v>15291</v>
      </c>
      <c r="E290" s="51"/>
      <c r="F290" s="130">
        <f t="shared" si="9"/>
        <v>0.11801694781024788</v>
      </c>
      <c r="G290" s="130">
        <f t="shared" si="10"/>
        <v>0.10301964588891584</v>
      </c>
    </row>
    <row r="291" spans="1:7" customFormat="1" x14ac:dyDescent="0.25">
      <c r="A291" s="45" t="s">
        <v>1562</v>
      </c>
      <c r="B291" s="62" t="s">
        <v>2367</v>
      </c>
      <c r="C291" s="124">
        <v>12634</v>
      </c>
      <c r="D291" s="45">
        <v>5062</v>
      </c>
      <c r="E291" s="51"/>
      <c r="F291" s="130">
        <f t="shared" si="9"/>
        <v>4.0022174704997228E-2</v>
      </c>
      <c r="G291" s="130">
        <f t="shared" si="10"/>
        <v>3.4104077397795564E-2</v>
      </c>
    </row>
    <row r="292" spans="1:7" customFormat="1" x14ac:dyDescent="0.25">
      <c r="A292" s="45" t="s">
        <v>1563</v>
      </c>
      <c r="B292" s="62" t="s">
        <v>2368</v>
      </c>
      <c r="C292" s="124">
        <v>5149</v>
      </c>
      <c r="D292" s="45">
        <v>2168</v>
      </c>
      <c r="E292" s="51"/>
      <c r="F292" s="130">
        <f t="shared" si="9"/>
        <v>1.6311079432961114E-2</v>
      </c>
      <c r="G292" s="130">
        <f t="shared" si="10"/>
        <v>1.4606408494354165E-2</v>
      </c>
    </row>
    <row r="293" spans="1:7" customFormat="1" x14ac:dyDescent="0.25">
      <c r="A293" s="45" t="s">
        <v>1564</v>
      </c>
      <c r="B293" s="62" t="s">
        <v>2369</v>
      </c>
      <c r="C293" s="124">
        <v>2562</v>
      </c>
      <c r="D293" s="45">
        <v>1226</v>
      </c>
      <c r="E293" s="51"/>
      <c r="F293" s="130">
        <f t="shared" si="9"/>
        <v>8.1159420289855077E-3</v>
      </c>
      <c r="G293" s="130">
        <f t="shared" si="10"/>
        <v>8.2598970544641177E-3</v>
      </c>
    </row>
    <row r="294" spans="1:7" customFormat="1" x14ac:dyDescent="0.25">
      <c r="A294" s="45" t="s">
        <v>1565</v>
      </c>
      <c r="B294" s="62" t="s">
        <v>2370</v>
      </c>
      <c r="C294" s="124">
        <v>15855</v>
      </c>
      <c r="D294" s="45">
        <v>13399</v>
      </c>
      <c r="E294" s="51"/>
      <c r="F294" s="130">
        <f t="shared" si="9"/>
        <v>5.0225706818721787E-2</v>
      </c>
      <c r="G294" s="130">
        <f t="shared" si="10"/>
        <v>9.0272724822809708E-2</v>
      </c>
    </row>
    <row r="295" spans="1:7" customFormat="1" x14ac:dyDescent="0.25">
      <c r="A295" s="45" t="s">
        <v>1566</v>
      </c>
      <c r="B295" s="62" t="s">
        <v>2371</v>
      </c>
      <c r="C295" s="124">
        <v>5735</v>
      </c>
      <c r="D295" s="45">
        <v>2685</v>
      </c>
      <c r="E295" s="51"/>
      <c r="F295" s="130">
        <f t="shared" si="9"/>
        <v>1.8167419022729073E-2</v>
      </c>
      <c r="G295" s="130">
        <f t="shared" si="10"/>
        <v>1.8089578785673861E-2</v>
      </c>
    </row>
    <row r="296" spans="1:7" customFormat="1" x14ac:dyDescent="0.25">
      <c r="A296" s="45" t="s">
        <v>1567</v>
      </c>
      <c r="B296" s="62" t="s">
        <v>2372</v>
      </c>
      <c r="C296" s="124">
        <v>25433</v>
      </c>
      <c r="D296" s="45">
        <v>16677</v>
      </c>
      <c r="E296" s="51"/>
      <c r="F296" s="130">
        <f t="shared" si="9"/>
        <v>8.0567038884929124E-2</v>
      </c>
      <c r="G296" s="130">
        <f t="shared" si="10"/>
        <v>0.11235750666990056</v>
      </c>
    </row>
    <row r="297" spans="1:7" customFormat="1" x14ac:dyDescent="0.25">
      <c r="A297" s="45" t="s">
        <v>1568</v>
      </c>
      <c r="B297" s="62" t="s">
        <v>2373</v>
      </c>
      <c r="C297" s="124">
        <v>69134</v>
      </c>
      <c r="D297" s="45">
        <v>40756</v>
      </c>
      <c r="E297" s="51"/>
      <c r="F297" s="130">
        <f t="shared" si="9"/>
        <v>0.21900372218262454</v>
      </c>
      <c r="G297" s="130">
        <f t="shared" si="10"/>
        <v>0.27458431023796048</v>
      </c>
    </row>
    <row r="298" spans="1:7" customFormat="1" x14ac:dyDescent="0.25">
      <c r="A298" s="45" t="s">
        <v>1569</v>
      </c>
      <c r="B298" s="62" t="s">
        <v>2374</v>
      </c>
      <c r="C298" s="124">
        <v>16072</v>
      </c>
      <c r="D298" s="45">
        <v>14198</v>
      </c>
      <c r="E298" s="51"/>
      <c r="F298" s="130">
        <f t="shared" si="9"/>
        <v>5.0913122673635861E-2</v>
      </c>
      <c r="G298" s="130">
        <f t="shared" si="10"/>
        <v>9.5655806182121966E-2</v>
      </c>
    </row>
    <row r="299" spans="1:7" customFormat="1" x14ac:dyDescent="0.25">
      <c r="A299" s="45" t="s">
        <v>1570</v>
      </c>
      <c r="B299" s="62" t="s">
        <v>2375</v>
      </c>
      <c r="C299" s="124">
        <v>2695</v>
      </c>
      <c r="D299" s="45">
        <v>2526</v>
      </c>
      <c r="E299" s="51"/>
      <c r="F299" s="130">
        <f t="shared" si="9"/>
        <v>8.5372614239328428E-3</v>
      </c>
      <c r="G299" s="130">
        <f t="shared" si="10"/>
        <v>1.7018352332444014E-2</v>
      </c>
    </row>
    <row r="300" spans="1:7" customFormat="1" x14ac:dyDescent="0.25">
      <c r="A300" s="45" t="s">
        <v>1571</v>
      </c>
      <c r="B300" s="62" t="s">
        <v>2376</v>
      </c>
      <c r="C300" s="124">
        <v>6</v>
      </c>
      <c r="D300" s="45">
        <v>38</v>
      </c>
      <c r="E300" s="51"/>
      <c r="F300" s="130">
        <f t="shared" si="9"/>
        <v>1.9006889997624139E-5</v>
      </c>
      <c r="G300" s="130">
        <f t="shared" si="10"/>
        <v>2.5601638504864311E-4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9942</v>
      </c>
      <c r="D304" s="45">
        <v>2512</v>
      </c>
      <c r="E304" s="51"/>
      <c r="F304" s="130">
        <f t="shared" si="9"/>
        <v>3.14944167260632E-2</v>
      </c>
      <c r="G304" s="130">
        <f t="shared" si="10"/>
        <v>1.692403050637346E-2</v>
      </c>
    </row>
    <row r="305" spans="1:7" customFormat="1" x14ac:dyDescent="0.25">
      <c r="A305" s="45" t="s">
        <v>1576</v>
      </c>
      <c r="B305" s="62" t="s">
        <v>130</v>
      </c>
      <c r="C305" s="124">
        <f>SUM(C287:C304)</f>
        <v>315675</v>
      </c>
      <c r="D305" s="45">
        <f>SUM(D287:D304)</f>
        <v>148428</v>
      </c>
      <c r="E305" s="51"/>
      <c r="F305" s="138">
        <f>SUM(F287:F304)</f>
        <v>1</v>
      </c>
      <c r="G305" s="138">
        <f>SUM(G287:G304)</f>
        <v>1</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50487</v>
      </c>
      <c r="D310" s="45">
        <v>9071</v>
      </c>
      <c r="E310" s="51"/>
      <c r="F310" s="130">
        <f>IF($C$328=0,"",IF(C310="[For completion]","",C310/$C$328))</f>
        <v>0.15993347588500831</v>
      </c>
      <c r="G310" s="130">
        <f>IF($D$328=0,"",IF(D310="[For completion]","",D310/$D$328))</f>
        <v>6.1113806020427409E-2</v>
      </c>
    </row>
    <row r="311" spans="1:7" customFormat="1" x14ac:dyDescent="0.25">
      <c r="A311" s="45" t="s">
        <v>1581</v>
      </c>
      <c r="B311" s="62" t="s">
        <v>2378</v>
      </c>
      <c r="C311" s="124">
        <v>11385</v>
      </c>
      <c r="D311" s="45">
        <v>4512</v>
      </c>
      <c r="E311" s="51"/>
      <c r="F311" s="130">
        <f t="shared" ref="F311:F327" si="11">IF($C$328=0,"",IF(C311="[For completion]","",C311/$C$328))</f>
        <v>3.6065573770491806E-2</v>
      </c>
      <c r="G311" s="130">
        <f t="shared" ref="G311:G327" si="12">IF($D$328=0,"",IF(D311="[For completion]","",D311/$D$328))</f>
        <v>3.0398577087880994E-2</v>
      </c>
    </row>
    <row r="312" spans="1:7" customFormat="1" x14ac:dyDescent="0.25">
      <c r="A312" s="45" t="s">
        <v>1582</v>
      </c>
      <c r="B312" s="62" t="s">
        <v>2379</v>
      </c>
      <c r="C312" s="124">
        <v>51331</v>
      </c>
      <c r="D312" s="45">
        <v>18307</v>
      </c>
      <c r="E312" s="51"/>
      <c r="F312" s="130">
        <f t="shared" si="11"/>
        <v>0.1626071117446741</v>
      </c>
      <c r="G312" s="130">
        <f t="shared" si="12"/>
        <v>0.1233392621338292</v>
      </c>
    </row>
    <row r="313" spans="1:7" customFormat="1" x14ac:dyDescent="0.25">
      <c r="A313" s="45" t="s">
        <v>1583</v>
      </c>
      <c r="B313" s="62" t="s">
        <v>2380</v>
      </c>
      <c r="C313" s="124">
        <v>37255</v>
      </c>
      <c r="D313" s="45">
        <v>15291</v>
      </c>
      <c r="E313" s="51"/>
      <c r="F313" s="130">
        <f t="shared" si="11"/>
        <v>0.11801694781024788</v>
      </c>
      <c r="G313" s="130">
        <f t="shared" si="12"/>
        <v>0.10301964588891584</v>
      </c>
    </row>
    <row r="314" spans="1:7" customFormat="1" x14ac:dyDescent="0.25">
      <c r="A314" s="45" t="s">
        <v>1584</v>
      </c>
      <c r="B314" s="62" t="s">
        <v>2381</v>
      </c>
      <c r="C314" s="124">
        <v>12634</v>
      </c>
      <c r="D314" s="45">
        <v>5062</v>
      </c>
      <c r="E314" s="51"/>
      <c r="F314" s="130">
        <f t="shared" si="11"/>
        <v>4.0022174704997228E-2</v>
      </c>
      <c r="G314" s="130">
        <f t="shared" si="12"/>
        <v>3.4104077397795564E-2</v>
      </c>
    </row>
    <row r="315" spans="1:7" customFormat="1" x14ac:dyDescent="0.25">
      <c r="A315" s="45" t="s">
        <v>1585</v>
      </c>
      <c r="B315" s="62" t="s">
        <v>2382</v>
      </c>
      <c r="C315" s="124">
        <v>5149</v>
      </c>
      <c r="D315" s="45">
        <v>2168</v>
      </c>
      <c r="E315" s="51"/>
      <c r="F315" s="130">
        <f t="shared" si="11"/>
        <v>1.6311079432961114E-2</v>
      </c>
      <c r="G315" s="130">
        <f t="shared" si="12"/>
        <v>1.4606408494354165E-2</v>
      </c>
    </row>
    <row r="316" spans="1:7" customFormat="1" x14ac:dyDescent="0.25">
      <c r="A316" s="45" t="s">
        <v>1586</v>
      </c>
      <c r="B316" s="62" t="s">
        <v>2383</v>
      </c>
      <c r="C316" s="124">
        <v>2562</v>
      </c>
      <c r="D316" s="45">
        <v>1226</v>
      </c>
      <c r="E316" s="51"/>
      <c r="F316" s="130">
        <f t="shared" si="11"/>
        <v>8.1159420289855077E-3</v>
      </c>
      <c r="G316" s="130">
        <f t="shared" si="12"/>
        <v>8.2598970544641177E-3</v>
      </c>
    </row>
    <row r="317" spans="1:7" customFormat="1" x14ac:dyDescent="0.25">
      <c r="A317" s="45" t="s">
        <v>1587</v>
      </c>
      <c r="B317" s="62" t="s">
        <v>2384</v>
      </c>
      <c r="C317" s="124">
        <v>15855</v>
      </c>
      <c r="D317" s="45">
        <v>13399</v>
      </c>
      <c r="E317" s="51"/>
      <c r="F317" s="130">
        <f t="shared" si="11"/>
        <v>5.0225706818721787E-2</v>
      </c>
      <c r="G317" s="130">
        <f t="shared" si="12"/>
        <v>9.0272724822809708E-2</v>
      </c>
    </row>
    <row r="318" spans="1:7" customFormat="1" x14ac:dyDescent="0.25">
      <c r="A318" s="45" t="s">
        <v>1588</v>
      </c>
      <c r="B318" s="62" t="s">
        <v>2385</v>
      </c>
      <c r="C318" s="124">
        <v>5735</v>
      </c>
      <c r="D318" s="45">
        <v>2685</v>
      </c>
      <c r="E318" s="51"/>
      <c r="F318" s="130">
        <f t="shared" si="11"/>
        <v>1.8167419022729073E-2</v>
      </c>
      <c r="G318" s="130">
        <f t="shared" si="12"/>
        <v>1.8089578785673861E-2</v>
      </c>
    </row>
    <row r="319" spans="1:7" customFormat="1" x14ac:dyDescent="0.25">
      <c r="A319" s="45" t="s">
        <v>1589</v>
      </c>
      <c r="B319" s="62" t="s">
        <v>2386</v>
      </c>
      <c r="C319" s="124">
        <v>25433</v>
      </c>
      <c r="D319" s="45">
        <v>16677</v>
      </c>
      <c r="E319" s="51"/>
      <c r="F319" s="130">
        <f t="shared" si="11"/>
        <v>8.0567038884929124E-2</v>
      </c>
      <c r="G319" s="130">
        <f t="shared" si="12"/>
        <v>0.11235750666990056</v>
      </c>
    </row>
    <row r="320" spans="1:7" customFormat="1" x14ac:dyDescent="0.25">
      <c r="A320" s="45" t="s">
        <v>1690</v>
      </c>
      <c r="B320" s="62" t="s">
        <v>2387</v>
      </c>
      <c r="C320" s="124">
        <v>69134</v>
      </c>
      <c r="D320" s="45">
        <v>40756</v>
      </c>
      <c r="E320" s="51"/>
      <c r="F320" s="130">
        <f t="shared" si="11"/>
        <v>0.21900372218262454</v>
      </c>
      <c r="G320" s="130">
        <f t="shared" si="12"/>
        <v>0.27458431023796048</v>
      </c>
    </row>
    <row r="321" spans="1:7" customFormat="1" x14ac:dyDescent="0.25">
      <c r="A321" s="45" t="s">
        <v>1732</v>
      </c>
      <c r="B321" s="62" t="s">
        <v>2388</v>
      </c>
      <c r="C321" s="124">
        <v>16072</v>
      </c>
      <c r="D321" s="45">
        <v>14198</v>
      </c>
      <c r="E321" s="51"/>
      <c r="F321" s="130">
        <f>IF($C$328=0,"",IF(C321="[For completion]","",C321/$C$328))</f>
        <v>5.0913122673635861E-2</v>
      </c>
      <c r="G321" s="130">
        <f t="shared" si="12"/>
        <v>9.5655806182121966E-2</v>
      </c>
    </row>
    <row r="322" spans="1:7" customFormat="1" x14ac:dyDescent="0.25">
      <c r="A322" s="45" t="s">
        <v>1733</v>
      </c>
      <c r="B322" s="62" t="s">
        <v>2389</v>
      </c>
      <c r="C322" s="124">
        <v>2695</v>
      </c>
      <c r="D322" s="45">
        <v>2526</v>
      </c>
      <c r="E322" s="51"/>
      <c r="F322" s="130">
        <f t="shared" si="11"/>
        <v>8.5372614239328428E-3</v>
      </c>
      <c r="G322" s="130">
        <f t="shared" si="12"/>
        <v>1.7018352332444014E-2</v>
      </c>
    </row>
    <row r="323" spans="1:7" customFormat="1" x14ac:dyDescent="0.25">
      <c r="A323" s="45" t="s">
        <v>1734</v>
      </c>
      <c r="B323" s="62" t="s">
        <v>2390</v>
      </c>
      <c r="C323" s="124">
        <v>6</v>
      </c>
      <c r="D323" s="45">
        <v>38</v>
      </c>
      <c r="E323" s="51"/>
      <c r="F323" s="130">
        <f t="shared" si="11"/>
        <v>1.9006889997624139E-5</v>
      </c>
      <c r="G323" s="130">
        <f t="shared" si="12"/>
        <v>2.5601638504864311E-4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9942</v>
      </c>
      <c r="D327" s="45">
        <v>2512</v>
      </c>
      <c r="E327" s="51"/>
      <c r="F327" s="130">
        <f t="shared" si="11"/>
        <v>3.14944167260632E-2</v>
      </c>
      <c r="G327" s="130">
        <f t="shared" si="12"/>
        <v>1.692403050637346E-2</v>
      </c>
    </row>
    <row r="328" spans="1:7" customFormat="1" x14ac:dyDescent="0.25">
      <c r="A328" s="45" t="s">
        <v>1739</v>
      </c>
      <c r="B328" s="62" t="s">
        <v>130</v>
      </c>
      <c r="C328" s="124">
        <f>SUM(C310:C327)</f>
        <v>315675</v>
      </c>
      <c r="D328" s="45">
        <f>SUM(D310:D327)</f>
        <v>148428</v>
      </c>
      <c r="E328" s="51"/>
      <c r="F328" s="138">
        <f>SUM(F310:F327)</f>
        <v>1</v>
      </c>
      <c r="G328" s="138">
        <f>SUM(G310:G327)</f>
        <v>1</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69920</v>
      </c>
      <c r="D333" s="45">
        <v>26233</v>
      </c>
      <c r="E333" s="51"/>
      <c r="F333" s="130">
        <f>IF($C$346=0,"",IF(C333="[For completion]","",C333/$C$346))</f>
        <v>0.2214936247723133</v>
      </c>
      <c r="G333" s="130">
        <f>IF($D$346=0,"",IF(D333="[For completion]","",D333/$D$346))</f>
        <v>8.8369445118171769E-2</v>
      </c>
    </row>
    <row r="334" spans="1:7" customFormat="1" x14ac:dyDescent="0.25">
      <c r="A334" s="45" t="s">
        <v>1743</v>
      </c>
      <c r="B334" s="62" t="s">
        <v>1213</v>
      </c>
      <c r="C334" s="124">
        <v>49637</v>
      </c>
      <c r="D334" s="45">
        <v>21393</v>
      </c>
      <c r="E334" s="51"/>
      <c r="F334" s="130">
        <f t="shared" ref="F334:F345" si="13">IF($C$346=0,"",IF(C334="[For completion]","",C334/$C$346))</f>
        <v>0.1572408331353449</v>
      </c>
      <c r="G334" s="130">
        <f t="shared" ref="G334:G345" si="14">IF($D$346=0,"",IF(D334="[For completion]","",D334/$D$346))</f>
        <v>7.2065243754547662E-2</v>
      </c>
    </row>
    <row r="335" spans="1:7" customFormat="1" x14ac:dyDescent="0.25">
      <c r="A335" s="45" t="s">
        <v>1744</v>
      </c>
      <c r="B335" s="62" t="s">
        <v>1894</v>
      </c>
      <c r="C335" s="124">
        <v>26256</v>
      </c>
      <c r="D335" s="45">
        <v>14810</v>
      </c>
      <c r="E335" s="51"/>
      <c r="F335" s="130">
        <f t="shared" si="13"/>
        <v>8.3174150629603233E-2</v>
      </c>
      <c r="G335" s="130">
        <f t="shared" si="14"/>
        <v>4.988950871803164E-2</v>
      </c>
    </row>
    <row r="336" spans="1:7" customFormat="1" x14ac:dyDescent="0.25">
      <c r="A336" s="45" t="s">
        <v>1745</v>
      </c>
      <c r="B336" s="62" t="s">
        <v>1214</v>
      </c>
      <c r="C336" s="124">
        <v>33583</v>
      </c>
      <c r="D336" s="45">
        <v>22392</v>
      </c>
      <c r="E336" s="51"/>
      <c r="F336" s="130">
        <f t="shared" si="13"/>
        <v>0.10638473113170191</v>
      </c>
      <c r="G336" s="130">
        <f t="shared" si="14"/>
        <v>7.5430511763279168E-2</v>
      </c>
    </row>
    <row r="337" spans="1:7" customFormat="1" x14ac:dyDescent="0.25">
      <c r="A337" s="45" t="s">
        <v>1746</v>
      </c>
      <c r="B337" s="62" t="s">
        <v>1215</v>
      </c>
      <c r="C337" s="124">
        <v>33255</v>
      </c>
      <c r="D337" s="45">
        <v>24634</v>
      </c>
      <c r="E337" s="51"/>
      <c r="F337" s="130">
        <f t="shared" si="13"/>
        <v>0.10534568781183179</v>
      </c>
      <c r="G337" s="130">
        <f t="shared" si="14"/>
        <v>8.2982995122214132E-2</v>
      </c>
    </row>
    <row r="338" spans="1:7" customFormat="1" x14ac:dyDescent="0.25">
      <c r="A338" s="45" t="s">
        <v>1747</v>
      </c>
      <c r="B338" s="62" t="s">
        <v>1216</v>
      </c>
      <c r="C338" s="124">
        <v>13940</v>
      </c>
      <c r="D338" s="45">
        <v>9590</v>
      </c>
      <c r="E338" s="51"/>
      <c r="F338" s="130">
        <f t="shared" si="13"/>
        <v>4.4159341094480081E-2</v>
      </c>
      <c r="G338" s="130">
        <f t="shared" si="14"/>
        <v>3.2305225429164308E-2</v>
      </c>
    </row>
    <row r="339" spans="1:7" customFormat="1" x14ac:dyDescent="0.25">
      <c r="A339" s="45" t="s">
        <v>1748</v>
      </c>
      <c r="B339" s="62" t="s">
        <v>1217</v>
      </c>
      <c r="C339" s="124">
        <v>9286</v>
      </c>
      <c r="D339" s="45">
        <v>5415</v>
      </c>
      <c r="E339" s="51"/>
      <c r="F339" s="130">
        <f t="shared" si="13"/>
        <v>2.941633008632296E-2</v>
      </c>
      <c r="G339" s="130">
        <f t="shared" si="14"/>
        <v>1.8241167434715821E-2</v>
      </c>
    </row>
    <row r="340" spans="1:7" customFormat="1" x14ac:dyDescent="0.25">
      <c r="A340" s="45" t="s">
        <v>1749</v>
      </c>
      <c r="B340" s="62" t="s">
        <v>1218</v>
      </c>
      <c r="C340" s="124">
        <v>9631</v>
      </c>
      <c r="D340" s="45">
        <v>5293</v>
      </c>
      <c r="E340" s="51"/>
      <c r="F340" s="130">
        <f t="shared" si="13"/>
        <v>3.0509226261186347E-2</v>
      </c>
      <c r="G340" s="130">
        <f t="shared" si="14"/>
        <v>1.7830193763979842E-2</v>
      </c>
    </row>
    <row r="341" spans="1:7" customFormat="1" x14ac:dyDescent="0.25">
      <c r="A341" s="45" t="s">
        <v>1750</v>
      </c>
      <c r="B341" s="62" t="s">
        <v>2269</v>
      </c>
      <c r="C341" s="124">
        <v>16434</v>
      </c>
      <c r="D341" s="45">
        <v>7411</v>
      </c>
      <c r="E341" s="51"/>
      <c r="F341" s="130">
        <f t="shared" si="13"/>
        <v>5.2059871703492515E-2</v>
      </c>
      <c r="G341" s="130">
        <f t="shared" si="14"/>
        <v>2.496496617888808E-2</v>
      </c>
    </row>
    <row r="342" spans="1:7" customFormat="1" x14ac:dyDescent="0.25">
      <c r="A342" s="45" t="s">
        <v>1751</v>
      </c>
      <c r="B342" s="45" t="s">
        <v>2272</v>
      </c>
      <c r="C342" s="124">
        <v>9877</v>
      </c>
      <c r="D342" s="45">
        <v>3519</v>
      </c>
      <c r="F342" s="130">
        <f t="shared" si="13"/>
        <v>3.1288508751088934E-2</v>
      </c>
      <c r="G342" s="130">
        <f t="shared" si="14"/>
        <v>1.1854232355081252E-2</v>
      </c>
    </row>
    <row r="343" spans="1:7" customFormat="1" x14ac:dyDescent="0.25">
      <c r="A343" s="45" t="s">
        <v>1752</v>
      </c>
      <c r="B343" s="45" t="s">
        <v>2270</v>
      </c>
      <c r="C343" s="124">
        <v>30107</v>
      </c>
      <c r="D343" s="45">
        <v>5678</v>
      </c>
      <c r="F343" s="130">
        <f t="shared" si="13"/>
        <v>9.5373406193078325E-2</v>
      </c>
      <c r="G343" s="130">
        <f t="shared" si="14"/>
        <v>1.9127118872449941E-2</v>
      </c>
    </row>
    <row r="344" spans="1:7" customFormat="1" x14ac:dyDescent="0.25">
      <c r="A344" s="45" t="s">
        <v>2266</v>
      </c>
      <c r="B344" s="62" t="s">
        <v>2271</v>
      </c>
      <c r="C344" s="124">
        <v>13749</v>
      </c>
      <c r="D344" s="45">
        <v>2060</v>
      </c>
      <c r="E344" s="51"/>
      <c r="F344" s="130">
        <f t="shared" si="13"/>
        <v>4.3554288429555714E-2</v>
      </c>
      <c r="G344" s="130">
        <f t="shared" si="14"/>
        <v>6.9393914894763792E-3</v>
      </c>
    </row>
    <row r="345" spans="1:7" customFormat="1" x14ac:dyDescent="0.25">
      <c r="A345" s="45" t="s">
        <v>2267</v>
      </c>
      <c r="B345" s="45" t="s">
        <v>1613</v>
      </c>
      <c r="C345" s="124">
        <v>0</v>
      </c>
      <c r="D345" s="45">
        <v>148428</v>
      </c>
      <c r="F345" s="130">
        <f t="shared" si="13"/>
        <v>0</v>
      </c>
      <c r="G345" s="130">
        <f t="shared" si="14"/>
        <v>0.5</v>
      </c>
    </row>
    <row r="346" spans="1:7" customFormat="1" x14ac:dyDescent="0.25">
      <c r="A346" s="45" t="s">
        <v>2268</v>
      </c>
      <c r="B346" s="62" t="s">
        <v>130</v>
      </c>
      <c r="C346" s="124">
        <f>SUM(C333:C345)</f>
        <v>315675</v>
      </c>
      <c r="D346" s="45">
        <f>SUM(D333:D345)</f>
        <v>296856</v>
      </c>
      <c r="E346" s="51"/>
      <c r="F346" s="138">
        <f>SUM(F333:F345)</f>
        <v>0.99999999999999978</v>
      </c>
      <c r="G346" s="138">
        <f>SUM(G333:G345)</f>
        <v>1</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157149</v>
      </c>
      <c r="D358" s="45">
        <v>85479</v>
      </c>
      <c r="E358" s="51"/>
      <c r="F358" s="130">
        <f>IF($C$365=0,"",IF(C358="[For completion]","",C358/$C$365))</f>
        <v>0.49781580539602188</v>
      </c>
      <c r="G358" s="130">
        <f>IF($D$365=0,"",IF(D358="[For completion]","",D358/$D$365))</f>
        <v>0.57589538362034121</v>
      </c>
    </row>
    <row r="359" spans="1:7" customFormat="1" x14ac:dyDescent="0.25">
      <c r="A359" s="45" t="s">
        <v>2071</v>
      </c>
      <c r="B359" s="144" t="s">
        <v>1602</v>
      </c>
      <c r="C359" s="124">
        <v>47852</v>
      </c>
      <c r="D359" s="45">
        <v>23324</v>
      </c>
      <c r="E359" s="51"/>
      <c r="F359" s="130">
        <f t="shared" ref="F359:F364" si="15">IF($C$365=0,"",IF(C359="[For completion]","",C359/$C$365))</f>
        <v>0.15158532297253205</v>
      </c>
      <c r="G359" s="130">
        <f t="shared" ref="G359:G364" si="16">IF($D$365=0,"",IF(D359="[For completion]","",D359/$D$365))</f>
        <v>0.15714016223354085</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20114</v>
      </c>
      <c r="D361" s="45">
        <v>11156</v>
      </c>
      <c r="E361" s="51"/>
      <c r="F361" s="130">
        <f t="shared" si="15"/>
        <v>6.371702721452624E-2</v>
      </c>
      <c r="G361" s="130">
        <f t="shared" si="16"/>
        <v>7.5161020831649009E-2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90562</v>
      </c>
      <c r="D364" s="45">
        <v>28469</v>
      </c>
      <c r="E364" s="51"/>
      <c r="F364" s="130">
        <f t="shared" si="15"/>
        <v>0.28688184441691983</v>
      </c>
      <c r="G364" s="130">
        <f t="shared" si="16"/>
        <v>0.19180343331446897</v>
      </c>
    </row>
    <row r="365" spans="1:7" customFormat="1" x14ac:dyDescent="0.25">
      <c r="A365" s="45" t="s">
        <v>2077</v>
      </c>
      <c r="B365" s="62" t="s">
        <v>130</v>
      </c>
      <c r="C365" s="124">
        <f>SUM(C358:C364)</f>
        <v>315677</v>
      </c>
      <c r="D365" s="45">
        <f>SUM(D358:D364)</f>
        <v>148428</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34941</v>
      </c>
      <c r="D368" s="45">
        <v>5317</v>
      </c>
      <c r="E368" s="51"/>
      <c r="F368" s="130">
        <f>IF($C$372=0,"",IF(C368="[For completion]","",C368/$C$372))</f>
        <v>0.11068627326752746</v>
      </c>
      <c r="G368" s="130">
        <f>IF($D$372=0,"",IF(D368="[For completion]","",D368/$D$372))</f>
        <v>3.5822082086937775E-2</v>
      </c>
    </row>
    <row r="369" spans="1:7" customFormat="1" x14ac:dyDescent="0.25">
      <c r="A369" s="45" t="s">
        <v>2079</v>
      </c>
      <c r="B369" s="144" t="s">
        <v>1842</v>
      </c>
      <c r="C369" s="124">
        <v>269863</v>
      </c>
      <c r="D369" s="45">
        <v>141069</v>
      </c>
      <c r="E369" s="51"/>
      <c r="F369" s="130">
        <f>IF($C$372=0,"",IF(C369="[For completion]","",C369/$C$372))</f>
        <v>0.85487335115751595</v>
      </c>
      <c r="G369" s="130">
        <f>IF($D$372=0,"",IF(D369="[For completion]","",D369/$D$372))</f>
        <v>0.95042040585334309</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10872</v>
      </c>
      <c r="D371" s="45">
        <v>2042</v>
      </c>
      <c r="E371" s="51"/>
      <c r="F371" s="130">
        <f>IF($C$372=0,"",IF(C371="[For completion]","",C371/$C$372))</f>
        <v>3.4440375574956598E-2</v>
      </c>
      <c r="G371" s="130">
        <f>IF($D$372=0,"",IF(D371="[For completion]","",D371/$D$372))</f>
        <v>1.3757512059719191E-2</v>
      </c>
    </row>
    <row r="372" spans="1:7" customFormat="1" x14ac:dyDescent="0.25">
      <c r="A372" s="45" t="s">
        <v>2082</v>
      </c>
      <c r="B372" s="62" t="s">
        <v>130</v>
      </c>
      <c r="C372" s="124">
        <f>SUM(C368:C371)</f>
        <v>315676</v>
      </c>
      <c r="D372" s="45">
        <f>SUM(D368:D371)</f>
        <v>148428</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117530</v>
      </c>
      <c r="E375" s="43"/>
      <c r="F375" s="155">
        <v>19.5</v>
      </c>
      <c r="G375" s="130" t="str">
        <f>IF($D$393=0,"",IF(D375="[For completion]","",D375/$D$393))</f>
        <v/>
      </c>
    </row>
    <row r="376" spans="1:7" customFormat="1" x14ac:dyDescent="0.25">
      <c r="A376" s="45" t="s">
        <v>2085</v>
      </c>
      <c r="B376" s="62" t="s">
        <v>1602</v>
      </c>
      <c r="C376" s="189"/>
      <c r="D376" s="45">
        <v>10580</v>
      </c>
      <c r="E376" s="43"/>
      <c r="F376" s="155">
        <v>9.7100000000000009</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8794</v>
      </c>
      <c r="E378" s="43"/>
      <c r="F378" s="155">
        <v>14.9</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34850</v>
      </c>
      <c r="E381" s="43"/>
      <c r="F381" s="155">
        <v>7.63</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171754</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9041.1389999999992</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5887.4</v>
      </c>
      <c r="D428" s="125">
        <v>6405</v>
      </c>
      <c r="E428" s="59"/>
      <c r="F428" s="130">
        <f t="shared" ref="F428:F451" si="18">IF($C$452=0,"",IF(C428="[for completion]","",C428/$C$452))</f>
        <v>4.3478581957503627E-2</v>
      </c>
      <c r="G428" s="130">
        <f t="shared" ref="G428:G451" si="19">IF($D$452=0,"",IF(D428="[for completion]","",D428/$D$452))</f>
        <v>0.42765573879949254</v>
      </c>
    </row>
    <row r="429" spans="1:7" x14ac:dyDescent="0.25">
      <c r="A429" s="45" t="s">
        <v>1637</v>
      </c>
      <c r="B429" s="62" t="s">
        <v>2357</v>
      </c>
      <c r="C429" s="124">
        <v>13261.4</v>
      </c>
      <c r="D429" s="125">
        <v>4098</v>
      </c>
      <c r="E429" s="59"/>
      <c r="F429" s="130">
        <f t="shared" si="18"/>
        <v>9.7935738487488308E-2</v>
      </c>
      <c r="G429" s="130">
        <f t="shared" si="19"/>
        <v>0.27361954997663085</v>
      </c>
    </row>
    <row r="430" spans="1:7" x14ac:dyDescent="0.25">
      <c r="A430" s="45" t="s">
        <v>1638</v>
      </c>
      <c r="B430" s="62" t="s">
        <v>2358</v>
      </c>
      <c r="C430" s="124">
        <v>32658</v>
      </c>
      <c r="D430" s="125">
        <v>3535</v>
      </c>
      <c r="E430" s="59"/>
      <c r="F430" s="130">
        <f t="shared" si="18"/>
        <v>0.24118006752864654</v>
      </c>
      <c r="G430" s="130">
        <f t="shared" si="19"/>
        <v>0.2360285771516325</v>
      </c>
    </row>
    <row r="431" spans="1:7" x14ac:dyDescent="0.25">
      <c r="A431" s="45" t="s">
        <v>1639</v>
      </c>
      <c r="B431" s="62" t="s">
        <v>2359</v>
      </c>
      <c r="C431" s="124">
        <v>16876.099999999999</v>
      </c>
      <c r="D431" s="125">
        <v>556</v>
      </c>
      <c r="E431" s="59"/>
      <c r="F431" s="130">
        <f t="shared" si="18"/>
        <v>0.12463037961970089</v>
      </c>
      <c r="G431" s="130">
        <f t="shared" si="19"/>
        <v>3.7123589503905992E-2</v>
      </c>
    </row>
    <row r="432" spans="1:7" x14ac:dyDescent="0.25">
      <c r="A432" s="45" t="s">
        <v>1640</v>
      </c>
      <c r="B432" s="62" t="s">
        <v>2360</v>
      </c>
      <c r="C432" s="124">
        <v>13473.9</v>
      </c>
      <c r="D432" s="125">
        <v>192</v>
      </c>
      <c r="E432" s="59"/>
      <c r="F432" s="130">
        <f t="shared" si="18"/>
        <v>9.95050557864606E-2</v>
      </c>
      <c r="G432" s="130">
        <f t="shared" si="19"/>
        <v>1.2819656807104226E-2</v>
      </c>
    </row>
    <row r="433" spans="1:7" x14ac:dyDescent="0.25">
      <c r="A433" s="45" t="s">
        <v>1641</v>
      </c>
      <c r="B433" s="62" t="s">
        <v>2361</v>
      </c>
      <c r="C433" s="124">
        <v>53252.4</v>
      </c>
      <c r="D433" s="125">
        <v>191</v>
      </c>
      <c r="E433" s="59"/>
      <c r="F433" s="130">
        <f t="shared" si="18"/>
        <v>0.39327017662020014</v>
      </c>
      <c r="G433" s="130">
        <f t="shared" si="19"/>
        <v>1.2752887761233891E-2</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135409.19999999998</v>
      </c>
      <c r="D452" s="69">
        <f>SUM(D428:D451)</f>
        <v>14977</v>
      </c>
      <c r="E452" s="115"/>
      <c r="F452" s="139">
        <f>SUM(F428:F451)</f>
        <v>1</v>
      </c>
      <c r="G452" s="139">
        <f>SUM(G428:G451)</f>
        <v>0.99999999999999989</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0.45</v>
      </c>
      <c r="G476" s="45"/>
    </row>
    <row r="477" spans="1:7" x14ac:dyDescent="0.25">
      <c r="G477" s="45"/>
    </row>
    <row r="478" spans="1:7" x14ac:dyDescent="0.25">
      <c r="B478" s="62" t="s">
        <v>674</v>
      </c>
      <c r="G478" s="45"/>
    </row>
    <row r="479" spans="1:7" x14ac:dyDescent="0.25">
      <c r="A479" s="45" t="s">
        <v>1756</v>
      </c>
      <c r="B479" s="45" t="s">
        <v>676</v>
      </c>
      <c r="C479" s="124">
        <v>112555</v>
      </c>
      <c r="D479" s="125"/>
      <c r="F479" s="130">
        <f>IF($C$487=0,"",IF(C479="[Mark as ND1 if not relevant]","",C479/$C$487))</f>
        <v>0.8312197436161024</v>
      </c>
      <c r="G479" s="130" t="str">
        <f>IF($D$487=0,"",IF(D479="[Mark as ND1 if not relevant]","",D479/$D$487))</f>
        <v/>
      </c>
    </row>
    <row r="480" spans="1:7" x14ac:dyDescent="0.25">
      <c r="A480" s="45" t="s">
        <v>1757</v>
      </c>
      <c r="B480" s="45" t="s">
        <v>678</v>
      </c>
      <c r="C480" s="124">
        <v>13246.6</v>
      </c>
      <c r="D480" s="125"/>
      <c r="F480" s="130">
        <f t="shared" ref="F480:F486" si="22">IF($C$487=0,"",IF(C480="[Mark as ND1 if not relevant]","",C480/$C$487))</f>
        <v>9.7826266765448561E-2</v>
      </c>
      <c r="G480" s="130" t="str">
        <f t="shared" ref="G480:G486" si="23">IF($D$487=0,"",IF(D480="[Mark as ND1 if not relevant]","",D480/$D$487))</f>
        <v/>
      </c>
    </row>
    <row r="481" spans="1:7" x14ac:dyDescent="0.25">
      <c r="A481" s="45" t="s">
        <v>1758</v>
      </c>
      <c r="B481" s="45" t="s">
        <v>680</v>
      </c>
      <c r="C481" s="124">
        <v>7194.02</v>
      </c>
      <c r="D481" s="125"/>
      <c r="F481" s="130">
        <f t="shared" si="22"/>
        <v>5.3127906001235958E-2</v>
      </c>
      <c r="G481" s="130" t="str">
        <f t="shared" si="23"/>
        <v/>
      </c>
    </row>
    <row r="482" spans="1:7" x14ac:dyDescent="0.25">
      <c r="A482" s="45" t="s">
        <v>1759</v>
      </c>
      <c r="B482" s="45" t="s">
        <v>682</v>
      </c>
      <c r="C482" s="124">
        <v>1724.1</v>
      </c>
      <c r="D482" s="125"/>
      <c r="F482" s="130">
        <f t="shared" si="22"/>
        <v>1.2732494868895402E-2</v>
      </c>
      <c r="G482" s="130" t="str">
        <f t="shared" si="23"/>
        <v/>
      </c>
    </row>
    <row r="483" spans="1:7" x14ac:dyDescent="0.25">
      <c r="A483" s="45" t="s">
        <v>1760</v>
      </c>
      <c r="B483" s="45" t="s">
        <v>684</v>
      </c>
      <c r="C483" s="124">
        <v>419.3</v>
      </c>
      <c r="D483" s="125"/>
      <c r="F483" s="130">
        <f t="shared" si="22"/>
        <v>3.0965344809047285E-3</v>
      </c>
      <c r="G483" s="130" t="str">
        <f t="shared" si="23"/>
        <v/>
      </c>
    </row>
    <row r="484" spans="1:7" x14ac:dyDescent="0.25">
      <c r="A484" s="45" t="s">
        <v>1761</v>
      </c>
      <c r="B484" s="45" t="s">
        <v>686</v>
      </c>
      <c r="C484" s="124">
        <v>112.49</v>
      </c>
      <c r="D484" s="125"/>
      <c r="F484" s="130">
        <f t="shared" si="22"/>
        <v>8.3073971799898139E-4</v>
      </c>
      <c r="G484" s="130" t="str">
        <f t="shared" si="23"/>
        <v/>
      </c>
    </row>
    <row r="485" spans="1:7" x14ac:dyDescent="0.25">
      <c r="A485" s="45" t="s">
        <v>1762</v>
      </c>
      <c r="B485" s="45" t="s">
        <v>688</v>
      </c>
      <c r="C485" s="124">
        <v>66.260000000000005</v>
      </c>
      <c r="D485" s="125"/>
      <c r="F485" s="130">
        <f t="shared" si="22"/>
        <v>4.8933072908358534E-4</v>
      </c>
      <c r="G485" s="130" t="str">
        <f t="shared" si="23"/>
        <v/>
      </c>
    </row>
    <row r="486" spans="1:7" x14ac:dyDescent="0.25">
      <c r="A486" s="45" t="s">
        <v>1763</v>
      </c>
      <c r="B486" s="45" t="s">
        <v>690</v>
      </c>
      <c r="C486" s="124">
        <v>91.67</v>
      </c>
      <c r="D486" s="125"/>
      <c r="F486" s="130">
        <f t="shared" si="22"/>
        <v>6.7698382033039945E-4</v>
      </c>
      <c r="G486" s="130" t="str">
        <f t="shared" si="23"/>
        <v/>
      </c>
    </row>
    <row r="487" spans="1:7" x14ac:dyDescent="0.25">
      <c r="A487" s="45" t="s">
        <v>1764</v>
      </c>
      <c r="B487" s="71" t="s">
        <v>130</v>
      </c>
      <c r="C487" s="124">
        <f>SUM(C479:C486)</f>
        <v>135409.44</v>
      </c>
      <c r="D487" s="125">
        <f>SUM(D479:D486)</f>
        <v>0</v>
      </c>
      <c r="F487" s="121">
        <f>SUM(F479:F486)</f>
        <v>1</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0.33790529733921393</v>
      </c>
      <c r="G498" s="45"/>
    </row>
    <row r="499" spans="1:7" x14ac:dyDescent="0.25">
      <c r="A499" s="45" t="s">
        <v>2040</v>
      </c>
      <c r="B499" s="62" t="s">
        <v>762</v>
      </c>
      <c r="C499" s="121">
        <v>0.35317210294188928</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7.938738913391169E-2</v>
      </c>
      <c r="G502" s="45"/>
    </row>
    <row r="503" spans="1:7" x14ac:dyDescent="0.25">
      <c r="A503" s="45" t="s">
        <v>2044</v>
      </c>
      <c r="B503" s="62" t="s">
        <v>766</v>
      </c>
      <c r="C503" s="121">
        <v>0.15383124121552852</v>
      </c>
      <c r="G503" s="45"/>
    </row>
    <row r="504" spans="1:7" x14ac:dyDescent="0.25">
      <c r="A504" s="45" t="s">
        <v>2045</v>
      </c>
      <c r="B504" s="62" t="s">
        <v>767</v>
      </c>
      <c r="C504" s="121">
        <v>3.344157417728881E-2</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4.2262395192167887E-2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5.8159259438763152E-3</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8323</v>
      </c>
      <c r="D526" s="125">
        <v>307</v>
      </c>
      <c r="E526" s="51"/>
      <c r="F526" s="130">
        <f>IF($C$544=0,"",IF(C526="[for completion]","",IF(C526="","",C526/$C$544)))</f>
        <v>6.1466087675765092E-2</v>
      </c>
      <c r="G526" s="130">
        <f>IF($D$544=0,"",IF(D526="[for completion]","",IF(D526="","",D526/$D$544)))</f>
        <v>2.0074543908977963E-2</v>
      </c>
    </row>
    <row r="527" spans="1:7" customFormat="1" x14ac:dyDescent="0.25">
      <c r="A527" s="45" t="s">
        <v>2133</v>
      </c>
      <c r="B527" s="62" t="s">
        <v>2364</v>
      </c>
      <c r="C527" s="124">
        <v>10074</v>
      </c>
      <c r="D527" s="125">
        <v>507</v>
      </c>
      <c r="E527" s="51"/>
      <c r="F527" s="130">
        <f t="shared" ref="F527:F543" si="26">IF($C$544=0,"",IF(C527="[for completion]","",IF(C527="","",C527/$C$544)))</f>
        <v>7.4397376816731656E-2</v>
      </c>
      <c r="G527" s="130">
        <f t="shared" ref="G527:G543" si="27">IF($D$544=0,"",IF(D527="[for completion]","",IF(D527="","",D527/$D$544)))</f>
        <v>3.3152422677041785E-2</v>
      </c>
    </row>
    <row r="528" spans="1:7" customFormat="1" x14ac:dyDescent="0.25">
      <c r="A528" s="45" t="s">
        <v>2134</v>
      </c>
      <c r="B528" s="62" t="s">
        <v>2365</v>
      </c>
      <c r="C528" s="124">
        <v>16364</v>
      </c>
      <c r="D528" s="125">
        <v>1080</v>
      </c>
      <c r="E528" s="51"/>
      <c r="F528" s="130">
        <f t="shared" si="26"/>
        <v>0.12084958052699989</v>
      </c>
      <c r="G528" s="130">
        <f t="shared" si="27"/>
        <v>7.0620545347544625E-2</v>
      </c>
    </row>
    <row r="529" spans="1:7" customFormat="1" x14ac:dyDescent="0.25">
      <c r="A529" s="45" t="s">
        <v>2135</v>
      </c>
      <c r="B529" s="62" t="s">
        <v>2366</v>
      </c>
      <c r="C529" s="124">
        <v>8845</v>
      </c>
      <c r="D529" s="125">
        <v>562</v>
      </c>
      <c r="E529" s="51"/>
      <c r="F529" s="130">
        <f t="shared" si="26"/>
        <v>6.5321103627555235E-2</v>
      </c>
      <c r="G529" s="130">
        <f t="shared" si="27"/>
        <v>3.6748839338259336E-2</v>
      </c>
    </row>
    <row r="530" spans="1:7" customFormat="1" x14ac:dyDescent="0.25">
      <c r="A530" s="45" t="s">
        <v>2136</v>
      </c>
      <c r="B530" s="62" t="s">
        <v>2367</v>
      </c>
      <c r="C530" s="124">
        <v>3475</v>
      </c>
      <c r="D530" s="125">
        <v>196</v>
      </c>
      <c r="E530" s="51"/>
      <c r="F530" s="130">
        <f t="shared" si="26"/>
        <v>2.5663180905116389E-2</v>
      </c>
      <c r="G530" s="130">
        <f t="shared" si="27"/>
        <v>1.2816321192702543E-2</v>
      </c>
    </row>
    <row r="531" spans="1:7" customFormat="1" x14ac:dyDescent="0.25">
      <c r="A531" s="45" t="s">
        <v>2137</v>
      </c>
      <c r="B531" s="62" t="s">
        <v>2368</v>
      </c>
      <c r="C531" s="124">
        <v>1641</v>
      </c>
      <c r="D531" s="125">
        <v>98</v>
      </c>
      <c r="E531" s="51"/>
      <c r="F531" s="130">
        <f t="shared" si="26"/>
        <v>1.2118929457639135E-2</v>
      </c>
      <c r="G531" s="130">
        <f t="shared" si="27"/>
        <v>6.4081605963512717E-3</v>
      </c>
    </row>
    <row r="532" spans="1:7" customFormat="1" x14ac:dyDescent="0.25">
      <c r="A532" s="45" t="s">
        <v>2138</v>
      </c>
      <c r="B532" s="62" t="s">
        <v>2369</v>
      </c>
      <c r="C532" s="124">
        <v>1397</v>
      </c>
      <c r="D532" s="125">
        <v>91</v>
      </c>
      <c r="E532" s="51"/>
      <c r="F532" s="130">
        <f t="shared" si="26"/>
        <v>1.0316967978258301E-2</v>
      </c>
      <c r="G532" s="130">
        <f t="shared" si="27"/>
        <v>5.9504348394690378E-3</v>
      </c>
    </row>
    <row r="533" spans="1:7" customFormat="1" x14ac:dyDescent="0.25">
      <c r="A533" s="45" t="s">
        <v>2139</v>
      </c>
      <c r="B533" s="45" t="s">
        <v>2370</v>
      </c>
      <c r="C533" s="124">
        <v>4302</v>
      </c>
      <c r="D533" s="125">
        <v>626</v>
      </c>
      <c r="E533" s="51"/>
      <c r="F533" s="130">
        <f t="shared" si="26"/>
        <v>3.1770648706132575E-2</v>
      </c>
      <c r="G533" s="130">
        <f t="shared" si="27"/>
        <v>4.0933760544039757E-2</v>
      </c>
    </row>
    <row r="534" spans="1:7" customFormat="1" x14ac:dyDescent="0.25">
      <c r="A534" s="45" t="s">
        <v>2140</v>
      </c>
      <c r="B534" s="62" t="s">
        <v>2371</v>
      </c>
      <c r="C534" s="124">
        <v>482</v>
      </c>
      <c r="D534" s="125">
        <v>531</v>
      </c>
      <c r="E534" s="51"/>
      <c r="F534" s="130">
        <f t="shared" si="26"/>
        <v>3.5596124305801724E-3</v>
      </c>
      <c r="G534" s="130">
        <f t="shared" si="27"/>
        <v>3.4721768129209442E-2</v>
      </c>
    </row>
    <row r="535" spans="1:7" customFormat="1" x14ac:dyDescent="0.25">
      <c r="A535" s="45" t="s">
        <v>2141</v>
      </c>
      <c r="B535" s="62" t="s">
        <v>2372</v>
      </c>
      <c r="C535" s="124">
        <v>7962</v>
      </c>
      <c r="D535" s="125">
        <v>2220</v>
      </c>
      <c r="E535" s="51"/>
      <c r="F535" s="130">
        <f t="shared" si="26"/>
        <v>5.8800070896845087E-2</v>
      </c>
      <c r="G535" s="130">
        <f t="shared" si="27"/>
        <v>0.1451644543255084</v>
      </c>
    </row>
    <row r="536" spans="1:7" customFormat="1" x14ac:dyDescent="0.25">
      <c r="A536" s="45" t="s">
        <v>2142</v>
      </c>
      <c r="B536" s="62" t="s">
        <v>2373</v>
      </c>
      <c r="C536" s="124">
        <v>14644</v>
      </c>
      <c r="D536" s="125">
        <v>2265</v>
      </c>
      <c r="E536" s="51"/>
      <c r="F536" s="130">
        <f t="shared" si="26"/>
        <v>0.10814722911497104</v>
      </c>
      <c r="G536" s="130">
        <f t="shared" si="27"/>
        <v>0.14810697704832276</v>
      </c>
    </row>
    <row r="537" spans="1:7" customFormat="1" x14ac:dyDescent="0.25">
      <c r="A537" s="45" t="s">
        <v>2143</v>
      </c>
      <c r="B537" s="62" t="s">
        <v>2374</v>
      </c>
      <c r="C537" s="124">
        <v>18282</v>
      </c>
      <c r="D537" s="125">
        <v>4264</v>
      </c>
      <c r="E537" s="51"/>
      <c r="F537" s="130">
        <f t="shared" si="26"/>
        <v>0.13501417936901808</v>
      </c>
      <c r="G537" s="130">
        <f t="shared" si="27"/>
        <v>0.27882037533512066</v>
      </c>
    </row>
    <row r="538" spans="1:7" customFormat="1" x14ac:dyDescent="0.25">
      <c r="A538" s="45" t="s">
        <v>2144</v>
      </c>
      <c r="B538" s="62" t="s">
        <v>2375</v>
      </c>
      <c r="C538" s="124">
        <v>10490</v>
      </c>
      <c r="D538" s="125">
        <v>1526</v>
      </c>
      <c r="E538" s="51"/>
      <c r="F538" s="130">
        <f t="shared" si="26"/>
        <v>7.7469573437315378E-2</v>
      </c>
      <c r="G538" s="130">
        <f t="shared" si="27"/>
        <v>9.9784215000326942E-2</v>
      </c>
    </row>
    <row r="539" spans="1:7" customFormat="1" x14ac:dyDescent="0.25">
      <c r="A539" s="45" t="s">
        <v>2145</v>
      </c>
      <c r="B539" s="62" t="s">
        <v>2376</v>
      </c>
      <c r="C539" s="124">
        <v>69</v>
      </c>
      <c r="D539" s="125">
        <v>24</v>
      </c>
      <c r="E539" s="51"/>
      <c r="F539" s="130">
        <f t="shared" si="26"/>
        <v>5.0957107408720317E-4</v>
      </c>
      <c r="G539" s="130">
        <f t="shared" si="27"/>
        <v>1.5693454521676583E-3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29058</v>
      </c>
      <c r="D543" s="125">
        <v>996</v>
      </c>
      <c r="E543" s="51"/>
      <c r="F543" s="130">
        <f t="shared" si="26"/>
        <v>0.21459588798298476</v>
      </c>
      <c r="G543" s="130">
        <f t="shared" si="27"/>
        <v>6.5127836264957828E-2</v>
      </c>
    </row>
    <row r="544" spans="1:7" customFormat="1" x14ac:dyDescent="0.25">
      <c r="A544" s="45" t="s">
        <v>2150</v>
      </c>
      <c r="B544" s="62" t="s">
        <v>130</v>
      </c>
      <c r="C544" s="124">
        <f>SUM(C526:C543)</f>
        <v>135408</v>
      </c>
      <c r="D544" s="125">
        <f>SUM(D526:D543)</f>
        <v>15293</v>
      </c>
      <c r="E544" s="51"/>
      <c r="F544" s="121">
        <f>SUM(F526:F543)</f>
        <v>1</v>
      </c>
      <c r="G544" s="121">
        <f>SUM(G526:G543)</f>
        <v>1</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8323</v>
      </c>
      <c r="D549" s="125">
        <v>307</v>
      </c>
      <c r="E549" s="51"/>
      <c r="F549" s="130">
        <f>IF($C$567=0,"",IF(C549="[for completion]","",IF(C549="","",C549/$C$567)))</f>
        <v>6.1466087675765092E-2</v>
      </c>
      <c r="G549" s="130">
        <f>IF($D$567=0,"",IF(D549="[for completion]","",IF(D549="","",D549/$D$567)))</f>
        <v>2.0074543908977963E-2</v>
      </c>
    </row>
    <row r="550" spans="1:7" customFormat="1" x14ac:dyDescent="0.25">
      <c r="A550" s="45" t="s">
        <v>2155</v>
      </c>
      <c r="B550" s="62" t="s">
        <v>2364</v>
      </c>
      <c r="C550" s="124">
        <v>10074</v>
      </c>
      <c r="D550" s="125">
        <v>507</v>
      </c>
      <c r="E550" s="51"/>
      <c r="F550" s="130">
        <f t="shared" ref="F550:F566" si="28">IF($C$567=0,"",IF(C550="[for completion]","",IF(C550="","",C550/$C$567)))</f>
        <v>7.4397376816731656E-2</v>
      </c>
      <c r="G550" s="130">
        <f t="shared" ref="G550:G566" si="29">IF($D$567=0,"",IF(D550="[for completion]","",IF(D550="","",D550/$D$567)))</f>
        <v>3.3152422677041785E-2</v>
      </c>
    </row>
    <row r="551" spans="1:7" customFormat="1" x14ac:dyDescent="0.25">
      <c r="A551" s="45" t="s">
        <v>2156</v>
      </c>
      <c r="B551" s="62" t="s">
        <v>2365</v>
      </c>
      <c r="C551" s="124">
        <v>16364</v>
      </c>
      <c r="D551" s="125">
        <v>1080</v>
      </c>
      <c r="E551" s="51"/>
      <c r="F551" s="130">
        <f t="shared" si="28"/>
        <v>0.12084958052699989</v>
      </c>
      <c r="G551" s="130">
        <f t="shared" si="29"/>
        <v>7.0620545347544625E-2</v>
      </c>
    </row>
    <row r="552" spans="1:7" customFormat="1" x14ac:dyDescent="0.25">
      <c r="A552" s="45" t="s">
        <v>2157</v>
      </c>
      <c r="B552" s="62" t="s">
        <v>2366</v>
      </c>
      <c r="C552" s="124">
        <v>8845</v>
      </c>
      <c r="D552" s="125">
        <v>562</v>
      </c>
      <c r="E552" s="51"/>
      <c r="F552" s="130">
        <f t="shared" si="28"/>
        <v>6.5321103627555235E-2</v>
      </c>
      <c r="G552" s="130">
        <f t="shared" si="29"/>
        <v>3.6748839338259336E-2</v>
      </c>
    </row>
    <row r="553" spans="1:7" customFormat="1" x14ac:dyDescent="0.25">
      <c r="A553" s="45" t="s">
        <v>2158</v>
      </c>
      <c r="B553" s="62" t="s">
        <v>2367</v>
      </c>
      <c r="C553" s="124">
        <v>3475</v>
      </c>
      <c r="D553" s="125">
        <v>196</v>
      </c>
      <c r="E553" s="51"/>
      <c r="F553" s="130">
        <f t="shared" si="28"/>
        <v>2.5663180905116389E-2</v>
      </c>
      <c r="G553" s="130">
        <f t="shared" si="29"/>
        <v>1.2816321192702543E-2</v>
      </c>
    </row>
    <row r="554" spans="1:7" customFormat="1" x14ac:dyDescent="0.25">
      <c r="A554" s="45" t="s">
        <v>2159</v>
      </c>
      <c r="B554" s="62" t="s">
        <v>2368</v>
      </c>
      <c r="C554" s="124">
        <v>1641</v>
      </c>
      <c r="D554" s="125">
        <v>98</v>
      </c>
      <c r="E554" s="51"/>
      <c r="F554" s="130">
        <f t="shared" si="28"/>
        <v>1.2118929457639135E-2</v>
      </c>
      <c r="G554" s="130">
        <f t="shared" si="29"/>
        <v>6.4081605963512717E-3</v>
      </c>
    </row>
    <row r="555" spans="1:7" customFormat="1" x14ac:dyDescent="0.25">
      <c r="A555" s="45" t="s">
        <v>2160</v>
      </c>
      <c r="B555" s="62" t="s">
        <v>2369</v>
      </c>
      <c r="C555" s="124">
        <v>1397</v>
      </c>
      <c r="D555" s="125">
        <v>91</v>
      </c>
      <c r="E555" s="51"/>
      <c r="F555" s="130">
        <f t="shared" si="28"/>
        <v>1.0316967978258301E-2</v>
      </c>
      <c r="G555" s="130">
        <f t="shared" si="29"/>
        <v>5.9504348394690378E-3</v>
      </c>
    </row>
    <row r="556" spans="1:7" customFormat="1" x14ac:dyDescent="0.25">
      <c r="A556" s="45" t="s">
        <v>2161</v>
      </c>
      <c r="B556" s="45" t="s">
        <v>2370</v>
      </c>
      <c r="C556" s="124">
        <v>4302</v>
      </c>
      <c r="D556" s="125">
        <v>626</v>
      </c>
      <c r="E556" s="51"/>
      <c r="F556" s="130">
        <f t="shared" si="28"/>
        <v>3.1770648706132575E-2</v>
      </c>
      <c r="G556" s="130">
        <f t="shared" si="29"/>
        <v>4.0933760544039757E-2</v>
      </c>
    </row>
    <row r="557" spans="1:7" customFormat="1" x14ac:dyDescent="0.25">
      <c r="A557" s="45" t="s">
        <v>2162</v>
      </c>
      <c r="B557" s="62" t="s">
        <v>2371</v>
      </c>
      <c r="C557" s="124">
        <v>482</v>
      </c>
      <c r="D557" s="125">
        <v>531</v>
      </c>
      <c r="E557" s="51"/>
      <c r="F557" s="130">
        <f t="shared" si="28"/>
        <v>3.5596124305801724E-3</v>
      </c>
      <c r="G557" s="130">
        <f t="shared" si="29"/>
        <v>3.4721768129209442E-2</v>
      </c>
    </row>
    <row r="558" spans="1:7" customFormat="1" x14ac:dyDescent="0.25">
      <c r="A558" s="45" t="s">
        <v>2163</v>
      </c>
      <c r="B558" s="62" t="s">
        <v>2372</v>
      </c>
      <c r="C558" s="124">
        <v>7962</v>
      </c>
      <c r="D558" s="125">
        <v>2220</v>
      </c>
      <c r="E558" s="51"/>
      <c r="F558" s="130">
        <f t="shared" si="28"/>
        <v>5.8800070896845087E-2</v>
      </c>
      <c r="G558" s="130">
        <f t="shared" si="29"/>
        <v>0.1451644543255084</v>
      </c>
    </row>
    <row r="559" spans="1:7" customFormat="1" x14ac:dyDescent="0.25">
      <c r="A559" s="45" t="s">
        <v>2164</v>
      </c>
      <c r="B559" s="62" t="s">
        <v>2373</v>
      </c>
      <c r="C559" s="124">
        <v>14644</v>
      </c>
      <c r="D559" s="125">
        <v>2265</v>
      </c>
      <c r="E559" s="51"/>
      <c r="F559" s="130">
        <f t="shared" si="28"/>
        <v>0.10814722911497104</v>
      </c>
      <c r="G559" s="130">
        <f t="shared" si="29"/>
        <v>0.14810697704832276</v>
      </c>
    </row>
    <row r="560" spans="1:7" customFormat="1" x14ac:dyDescent="0.25">
      <c r="A560" s="45" t="s">
        <v>2165</v>
      </c>
      <c r="B560" s="62" t="s">
        <v>2374</v>
      </c>
      <c r="C560" s="124">
        <v>18282</v>
      </c>
      <c r="D560" s="125">
        <v>4264</v>
      </c>
      <c r="E560" s="51"/>
      <c r="F560" s="130">
        <f t="shared" si="28"/>
        <v>0.13501417936901808</v>
      </c>
      <c r="G560" s="130">
        <f t="shared" si="29"/>
        <v>0.27882037533512066</v>
      </c>
    </row>
    <row r="561" spans="1:7" customFormat="1" x14ac:dyDescent="0.25">
      <c r="A561" s="45" t="s">
        <v>2166</v>
      </c>
      <c r="B561" s="62" t="s">
        <v>2375</v>
      </c>
      <c r="C561" s="124">
        <v>10490</v>
      </c>
      <c r="D561" s="125">
        <v>1526</v>
      </c>
      <c r="E561" s="51"/>
      <c r="F561" s="130">
        <f t="shared" si="28"/>
        <v>7.7469573437315378E-2</v>
      </c>
      <c r="G561" s="130">
        <f t="shared" si="29"/>
        <v>9.9784215000326942E-2</v>
      </c>
    </row>
    <row r="562" spans="1:7" customFormat="1" x14ac:dyDescent="0.25">
      <c r="A562" s="45" t="s">
        <v>2167</v>
      </c>
      <c r="B562" s="62" t="s">
        <v>2376</v>
      </c>
      <c r="C562" s="124">
        <v>69</v>
      </c>
      <c r="D562" s="125">
        <v>24</v>
      </c>
      <c r="E562" s="51"/>
      <c r="F562" s="130">
        <f t="shared" si="28"/>
        <v>5.0957107408720317E-4</v>
      </c>
      <c r="G562" s="130">
        <f t="shared" si="29"/>
        <v>1.5693454521676583E-3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29058</v>
      </c>
      <c r="D566" s="125">
        <v>996</v>
      </c>
      <c r="E566" s="51"/>
      <c r="F566" s="130">
        <f t="shared" si="28"/>
        <v>0.21459588798298476</v>
      </c>
      <c r="G566" s="130">
        <f t="shared" si="29"/>
        <v>6.5127836264957828E-2</v>
      </c>
    </row>
    <row r="567" spans="1:7" customFormat="1" x14ac:dyDescent="0.25">
      <c r="A567" s="45" t="s">
        <v>2172</v>
      </c>
      <c r="B567" s="62" t="s">
        <v>130</v>
      </c>
      <c r="C567" s="124">
        <f>SUM(C549:C566)</f>
        <v>135408</v>
      </c>
      <c r="D567" s="125">
        <f>SUM(D549:D566)</f>
        <v>15293</v>
      </c>
      <c r="E567" s="51"/>
      <c r="F567" s="121">
        <f>SUM(F549:F566)</f>
        <v>1</v>
      </c>
      <c r="G567" s="121">
        <f>SUM(G549:G566)</f>
        <v>1</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62928</v>
      </c>
      <c r="D572" s="125">
        <v>5040</v>
      </c>
      <c r="E572" s="51"/>
      <c r="F572" s="130">
        <f>IF($C$585=0,"",IF(C572="[for completion]","",IF(C572="","",C572/$C$585)))</f>
        <v>0.46472881956752926</v>
      </c>
      <c r="G572" s="130">
        <f>IF($D$585=0,"",IF(D572="[for completion]","",IF(D572="","",D572/$D$585)))</f>
        <v>0.32956254495520826</v>
      </c>
    </row>
    <row r="573" spans="1:7" customFormat="1" x14ac:dyDescent="0.25">
      <c r="A573" s="45" t="s">
        <v>2177</v>
      </c>
      <c r="B573" s="62" t="s">
        <v>1213</v>
      </c>
      <c r="C573" s="124">
        <v>9197</v>
      </c>
      <c r="D573" s="125">
        <v>1488</v>
      </c>
      <c r="E573" s="51"/>
      <c r="F573" s="130">
        <f>IF($C$585=0,"",IF(C573="[for completion]","",IF(C573="","",C573/$C$585)))</f>
        <v>6.7920654614203005E-2</v>
      </c>
      <c r="G573" s="130">
        <f>IF($D$585=0,"",IF(D573="[for completion]","",IF(D573="","",D573/$D$585)))</f>
        <v>9.7299418034394819E-2</v>
      </c>
    </row>
    <row r="574" spans="1:7" customFormat="1" x14ac:dyDescent="0.25">
      <c r="A574" s="45" t="s">
        <v>2178</v>
      </c>
      <c r="B574" s="62" t="s">
        <v>1894</v>
      </c>
      <c r="C574" s="124">
        <v>5432</v>
      </c>
      <c r="D574" s="125">
        <v>787</v>
      </c>
      <c r="E574" s="51"/>
      <c r="F574" s="130">
        <f>IF($C$585=0,"",IF(C574="[for completion]","",IF(C574="","",C574/$C$585)))</f>
        <v>4.0115798180314306E-2</v>
      </c>
      <c r="G574" s="130">
        <f>IF($D$585=0,"",IF(D574="[for completion]","",IF(D574="","",D574/$D$585)))</f>
        <v>5.1461452952331128E-2</v>
      </c>
    </row>
    <row r="575" spans="1:7" customFormat="1" x14ac:dyDescent="0.25">
      <c r="A575" s="45" t="s">
        <v>2179</v>
      </c>
      <c r="B575" s="62" t="s">
        <v>1214</v>
      </c>
      <c r="C575" s="124">
        <v>7965</v>
      </c>
      <c r="D575" s="125">
        <v>807</v>
      </c>
      <c r="E575" s="51"/>
      <c r="F575" s="130">
        <f>IF($C$585=0,"",IF(C575="[for completion]","",IF(C575="","",C575/$C$585)))</f>
        <v>5.8822226160935839E-2</v>
      </c>
      <c r="G575" s="130">
        <f>IF($D$585=0,"",IF(D575="[for completion]","",IF(D575="","",D575/$D$585)))</f>
        <v>5.2769240829137511E-2</v>
      </c>
    </row>
    <row r="576" spans="1:7" customFormat="1" x14ac:dyDescent="0.25">
      <c r="A576" s="45" t="s">
        <v>2180</v>
      </c>
      <c r="B576" s="62" t="s">
        <v>1215</v>
      </c>
      <c r="C576" s="124">
        <v>7947</v>
      </c>
      <c r="D576" s="125">
        <v>1002</v>
      </c>
      <c r="E576" s="51"/>
      <c r="F576" s="130">
        <f>IF($C$585=0,"",IF(C576="[for completion]","",IF(C576="","",C576/$C$585)))</f>
        <v>5.8689294576391347E-2</v>
      </c>
      <c r="G576" s="130">
        <f>IF($D$585=0,"",IF(D576="[for completion]","",IF(D576="","",D576/$D$585)))</f>
        <v>6.5520172627999737E-2</v>
      </c>
    </row>
    <row r="577" spans="1:7" customFormat="1" x14ac:dyDescent="0.25">
      <c r="A577" s="45" t="s">
        <v>2181</v>
      </c>
      <c r="B577" s="62" t="s">
        <v>1216</v>
      </c>
      <c r="C577" s="124">
        <v>8814</v>
      </c>
      <c r="D577" s="125">
        <v>1735</v>
      </c>
      <c r="E577" s="51"/>
      <c r="F577" s="130">
        <f t="shared" ref="F577:F584" si="30">IF($C$585=0,"",IF(C577="[for completion]","",IF(C577="","",C577/$C$585)))</f>
        <v>6.5092165898617507E-2</v>
      </c>
      <c r="G577" s="130">
        <f t="shared" ref="G577:G584" si="31">IF($D$585=0,"",IF(D577="[for completion]","",IF(D577="","",D577/$D$585)))</f>
        <v>0.11345059831295363</v>
      </c>
    </row>
    <row r="578" spans="1:7" customFormat="1" x14ac:dyDescent="0.25">
      <c r="A578" s="45" t="s">
        <v>2182</v>
      </c>
      <c r="B578" s="62" t="s">
        <v>1217</v>
      </c>
      <c r="C578" s="124">
        <v>8445</v>
      </c>
      <c r="D578" s="125">
        <v>1251</v>
      </c>
      <c r="E578" s="51"/>
      <c r="F578" s="130">
        <f t="shared" si="30"/>
        <v>6.2367068415455515E-2</v>
      </c>
      <c r="G578" s="130">
        <f t="shared" si="31"/>
        <v>8.1802131694239194E-2</v>
      </c>
    </row>
    <row r="579" spans="1:7" customFormat="1" x14ac:dyDescent="0.25">
      <c r="A579" s="45" t="s">
        <v>2183</v>
      </c>
      <c r="B579" s="62" t="s">
        <v>1218</v>
      </c>
      <c r="C579" s="124">
        <v>7728</v>
      </c>
      <c r="D579" s="125">
        <v>1207</v>
      </c>
      <c r="E579" s="51"/>
      <c r="F579" s="130">
        <f t="shared" si="30"/>
        <v>5.7071960297766747E-2</v>
      </c>
      <c r="G579" s="130">
        <f t="shared" si="31"/>
        <v>7.8924998365265148E-2</v>
      </c>
    </row>
    <row r="580" spans="1:7" customFormat="1" x14ac:dyDescent="0.25">
      <c r="A580" s="45" t="s">
        <v>2184</v>
      </c>
      <c r="B580" s="62" t="s">
        <v>2269</v>
      </c>
      <c r="C580" s="124">
        <v>7838</v>
      </c>
      <c r="D580" s="45">
        <v>1252</v>
      </c>
      <c r="E580" s="51"/>
      <c r="F580" s="130">
        <f t="shared" si="30"/>
        <v>5.7884319981094175E-2</v>
      </c>
      <c r="G580" s="130">
        <f t="shared" si="31"/>
        <v>8.1867521088079515E-2</v>
      </c>
    </row>
    <row r="581" spans="1:7" customFormat="1" x14ac:dyDescent="0.25">
      <c r="A581" s="45" t="s">
        <v>2185</v>
      </c>
      <c r="B581" s="45" t="s">
        <v>2272</v>
      </c>
      <c r="C581" s="124">
        <v>4433</v>
      </c>
      <c r="D581" s="45">
        <v>377</v>
      </c>
      <c r="F581" s="130">
        <f t="shared" si="30"/>
        <v>3.273809523809524E-2</v>
      </c>
      <c r="G581" s="130">
        <f t="shared" si="31"/>
        <v>2.46518014778003E-2</v>
      </c>
    </row>
    <row r="582" spans="1:7" customFormat="1" x14ac:dyDescent="0.25">
      <c r="A582" s="45" t="s">
        <v>2186</v>
      </c>
      <c r="B582" s="45" t="s">
        <v>2270</v>
      </c>
      <c r="C582" s="124">
        <v>2893</v>
      </c>
      <c r="D582" s="45">
        <v>197</v>
      </c>
      <c r="F582" s="130">
        <f t="shared" si="30"/>
        <v>2.1365059671511283E-2</v>
      </c>
      <c r="G582" s="130">
        <f t="shared" si="31"/>
        <v>1.2881710586542862E-2</v>
      </c>
    </row>
    <row r="583" spans="1:7" customFormat="1" x14ac:dyDescent="0.25">
      <c r="A583" s="45" t="s">
        <v>2281</v>
      </c>
      <c r="B583" s="62" t="s">
        <v>2271</v>
      </c>
      <c r="C583" s="124">
        <v>1788</v>
      </c>
      <c r="D583" s="45">
        <v>150</v>
      </c>
      <c r="E583" s="51"/>
      <c r="F583" s="130">
        <f t="shared" si="30"/>
        <v>1.3204537398085785E-2</v>
      </c>
      <c r="G583" s="130">
        <f t="shared" si="31"/>
        <v>9.8084090760478648E-3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135408</v>
      </c>
      <c r="D585" s="125">
        <f>SUM(D572:D584)</f>
        <v>15293</v>
      </c>
      <c r="E585" s="51"/>
      <c r="F585" s="121">
        <f>SUM(F572:F584)</f>
        <v>1</v>
      </c>
      <c r="G585" s="121">
        <f>SUM(G572:G584)</f>
        <v>1</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3436</v>
      </c>
      <c r="D597" s="125">
        <v>264</v>
      </c>
      <c r="E597" s="51"/>
      <c r="F597" s="130">
        <f>IF($C$601=0,"",IF(C597="[for completion]","",IF(C597="","",C597/$C$601)))</f>
        <v>2.5374975075511966E-2</v>
      </c>
      <c r="G597" s="130">
        <f>IF($D$601=0,"",IF(D597="[for completion]","",IF(D597="","",D597/$D$601)))</f>
        <v>1.7262799973844244E-2</v>
      </c>
    </row>
    <row r="598" spans="1:7" x14ac:dyDescent="0.25">
      <c r="A598" s="45" t="s">
        <v>2189</v>
      </c>
      <c r="B598" s="144" t="s">
        <v>1796</v>
      </c>
      <c r="C598" s="124">
        <v>103176</v>
      </c>
      <c r="D598" s="125">
        <v>14117</v>
      </c>
      <c r="E598" s="51"/>
      <c r="F598" s="130">
        <f>IF($C$601=0,"",IF(C598="[for completion]","",IF(C598="","",C598/$C$601)))</f>
        <v>0.76195821548050724</v>
      </c>
      <c r="G598" s="130">
        <f>IF($D$601=0,"",IF(D598="[for completion]","",IF(D598="","",D598/$D$601)))</f>
        <v>0.92310207284378476</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28797</v>
      </c>
      <c r="D600" s="125">
        <v>912</v>
      </c>
      <c r="E600" s="51"/>
      <c r="F600" s="130">
        <f>IF($C$601=0,"",IF(C600="[for completion]","",IF(C600="","",C600/$C$601)))</f>
        <v>0.21266680944398084</v>
      </c>
      <c r="G600" s="130">
        <f>IF($D$601=0,"",IF(D600="[for completion]","",IF(D600="","",D600/$D$601)))</f>
        <v>5.9635127182371017E-2</v>
      </c>
    </row>
    <row r="601" spans="1:7" x14ac:dyDescent="0.25">
      <c r="A601" s="45" t="s">
        <v>2192</v>
      </c>
      <c r="B601" s="62" t="s">
        <v>130</v>
      </c>
      <c r="C601" s="124">
        <f>SUM(C597:C600)</f>
        <v>135409</v>
      </c>
      <c r="D601" s="125">
        <f>SUM(D597:D600)</f>
        <v>15293</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137721</v>
      </c>
      <c r="D605" s="155">
        <v>54093</v>
      </c>
      <c r="E605" s="190"/>
      <c r="F605" s="155">
        <v>14.8</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1254762</v>
      </c>
      <c r="D609" s="155">
        <v>598444</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2807</v>
      </c>
      <c r="D613" s="155">
        <v>988</v>
      </c>
      <c r="E613" s="190"/>
      <c r="F613" s="155">
        <v>16</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46848</v>
      </c>
      <c r="D616" s="155">
        <v>19079</v>
      </c>
      <c r="E616" s="190"/>
      <c r="F616" s="155">
        <v>23.4</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1442138</v>
      </c>
      <c r="D618" s="45">
        <f>SUM(D604:D617)</f>
        <v>672604</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2692</v>
      </c>
      <c r="D15" s="45" t="s">
        <v>2693</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2412</v>
      </c>
      <c r="D18" s="45" t="s">
        <v>2694</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2695</v>
      </c>
      <c r="D20" s="45" t="s">
        <v>2696</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2412</v>
      </c>
      <c r="D24" s="45" t="s">
        <v>2694</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144</v>
      </c>
      <c r="H75" s="43"/>
    </row>
    <row r="76" spans="1:14" x14ac:dyDescent="0.25">
      <c r="A76" s="45" t="s">
        <v>1068</v>
      </c>
      <c r="B76" s="45" t="s">
        <v>1100</v>
      </c>
      <c r="C76" s="45">
        <v>252</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0.33</v>
      </c>
      <c r="D82" s="45">
        <v>0.26</v>
      </c>
      <c r="G82" s="45">
        <v>0.32</v>
      </c>
      <c r="H82" s="43"/>
    </row>
    <row r="83" spans="1:8" x14ac:dyDescent="0.25">
      <c r="A83" s="45" t="s">
        <v>1075</v>
      </c>
      <c r="B83" s="45" t="s">
        <v>1090</v>
      </c>
      <c r="C83" s="45">
        <v>0.22999999999999998</v>
      </c>
      <c r="D83" s="45">
        <v>0.13</v>
      </c>
      <c r="G83" s="45">
        <v>0.21</v>
      </c>
      <c r="H83" s="43"/>
    </row>
    <row r="84" spans="1:8" x14ac:dyDescent="0.25">
      <c r="A84" s="45" t="s">
        <v>1076</v>
      </c>
      <c r="B84" s="45" t="s">
        <v>1088</v>
      </c>
      <c r="C84" s="45">
        <v>0.12</v>
      </c>
      <c r="D84" s="45">
        <v>6.9999999999999993E-2</v>
      </c>
      <c r="G84" s="45">
        <v>0.09</v>
      </c>
      <c r="H84" s="43"/>
    </row>
    <row r="85" spans="1:8" x14ac:dyDescent="0.25">
      <c r="A85" s="45" t="s">
        <v>1077</v>
      </c>
      <c r="B85" s="45" t="s">
        <v>1089</v>
      </c>
      <c r="C85" s="45">
        <v>6.9999999999999993E-2</v>
      </c>
      <c r="D85" s="45">
        <v>0.05</v>
      </c>
      <c r="G85" s="45">
        <v>0.06</v>
      </c>
      <c r="H85" s="43"/>
    </row>
    <row r="86" spans="1:8" x14ac:dyDescent="0.25">
      <c r="A86" s="45" t="s">
        <v>1092</v>
      </c>
      <c r="B86" s="45" t="s">
        <v>1091</v>
      </c>
      <c r="C86" s="45">
        <v>0.02</v>
      </c>
      <c r="D86" s="45">
        <v>0.04</v>
      </c>
      <c r="G86" s="45">
        <v>0.02</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83368</v>
      </c>
      <c r="D16" s="169">
        <v>15380</v>
      </c>
      <c r="F16" s="130">
        <f>IF(OR('B1. HTT Mortgage Assets'!$C$15=0,C16="[For completion]"),"",C16/'B1. HTT Mortgage Assets'!$C$15)</f>
        <v>0.18432552088630486</v>
      </c>
      <c r="G16" s="130">
        <f>IF(OR('B1. HTT Mortgage Assets'!$F$28=0,D16="[For completion]"),"",D16/'B1. HTT Mortgage Assets'!$F$28)</f>
        <v>8.0003745298869652E-2</v>
      </c>
    </row>
    <row r="17" spans="1:7" x14ac:dyDescent="0.25">
      <c r="A17" s="45" t="s">
        <v>1233</v>
      </c>
      <c r="B17" s="62" t="s">
        <v>1774</v>
      </c>
      <c r="C17" s="168">
        <v>1343</v>
      </c>
      <c r="D17" s="169">
        <v>826</v>
      </c>
      <c r="F17" s="130">
        <f>IF(OR('B1. HTT Mortgage Assets'!$C$15=0,C17="[For completion]"),"",C17/'B1. HTT Mortgage Assets'!$C$15)</f>
        <v>2.9693548429890059E-3</v>
      </c>
      <c r="G17" s="130">
        <f>IF(OR('B1. HTT Mortgage Assets'!$F$28=0,D17="[For completion]"),"",D17/'B1. HTT Mortgage Assets'!$F$28)</f>
        <v>4.2966900921239488E-3</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84711</v>
      </c>
      <c r="D19" s="69">
        <f>SUM(D16:D18)</f>
        <v>16206</v>
      </c>
      <c r="F19" s="130">
        <f>SUM(F16:F18)</f>
        <v>0.18729487572929387</v>
      </c>
      <c r="G19" s="130">
        <f>SUM(G16:G18)</f>
        <v>8.4300435390993606E-2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55377</v>
      </c>
      <c r="D27" s="124"/>
      <c r="E27" s="45"/>
      <c r="F27" s="130">
        <f>IF($C$30=0,"",IF(C27="[For completion]","",C27/$C$30))</f>
        <v>0.65372447172706882</v>
      </c>
    </row>
    <row r="28" spans="1:7" x14ac:dyDescent="0.25">
      <c r="A28" s="45" t="s">
        <v>1240</v>
      </c>
      <c r="B28" s="45" t="s">
        <v>443</v>
      </c>
      <c r="C28" s="158">
        <v>28692</v>
      </c>
      <c r="D28" s="124"/>
      <c r="E28" s="45"/>
      <c r="F28" s="130">
        <f>IF($C$30=0,"",IF(C28="[For completion]","",C28/$C$30))</f>
        <v>0.33870853500177073</v>
      </c>
    </row>
    <row r="29" spans="1:7" x14ac:dyDescent="0.25">
      <c r="A29" s="45" t="s">
        <v>1241</v>
      </c>
      <c r="B29" s="45" t="s">
        <v>128</v>
      </c>
      <c r="C29" s="158">
        <v>641</v>
      </c>
      <c r="D29" s="124"/>
      <c r="E29" s="45"/>
      <c r="F29" s="130">
        <f>IF($C$30=0,"",IF(C29="[For completion]","",C29/$C$30))</f>
        <v>7.5669932711604293E-3</v>
      </c>
    </row>
    <row r="30" spans="1:7" x14ac:dyDescent="0.25">
      <c r="A30" s="45" t="s">
        <v>1242</v>
      </c>
      <c r="B30" s="114" t="s">
        <v>130</v>
      </c>
      <c r="C30" s="124">
        <f>SUM(C27:C29)</f>
        <v>84710</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14988</v>
      </c>
      <c r="D50" s="174">
        <v>1214</v>
      </c>
      <c r="E50" s="45"/>
      <c r="F50" s="176">
        <v>16202</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0.1</v>
      </c>
      <c r="D58" s="175">
        <v>0.39</v>
      </c>
      <c r="E58" s="138"/>
      <c r="F58" s="175">
        <v>0.14000000000000001</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0.99999999999999989</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0.87026333362609654</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0.12973666637390335</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0.19364946481758435</v>
      </c>
      <c r="D121" s="175">
        <v>0.17411841259921937</v>
      </c>
      <c r="E121" s="121"/>
      <c r="F121" s="175"/>
      <c r="G121" s="62"/>
    </row>
    <row r="122" spans="1:7" x14ac:dyDescent="0.25">
      <c r="A122" s="45" t="s">
        <v>1320</v>
      </c>
      <c r="B122" s="170" t="s">
        <v>2352</v>
      </c>
      <c r="C122" s="175">
        <v>0.54982557860267145</v>
      </c>
      <c r="D122" s="175">
        <v>0.64161430381509987</v>
      </c>
      <c r="E122" s="121"/>
      <c r="F122" s="175"/>
      <c r="G122" s="62"/>
    </row>
    <row r="123" spans="1:7" x14ac:dyDescent="0.25">
      <c r="A123" s="45" t="s">
        <v>1321</v>
      </c>
      <c r="B123" s="170" t="s">
        <v>2353</v>
      </c>
      <c r="C123" s="175">
        <v>4.577699414454061E-2</v>
      </c>
      <c r="D123" s="175">
        <v>3.4485191917203242E-2</v>
      </c>
      <c r="E123" s="121"/>
      <c r="F123" s="175"/>
      <c r="G123" s="62"/>
    </row>
    <row r="124" spans="1:7" x14ac:dyDescent="0.25">
      <c r="A124" s="45" t="s">
        <v>1322</v>
      </c>
      <c r="B124" s="170" t="s">
        <v>2354</v>
      </c>
      <c r="C124" s="175">
        <v>8.5379806700858721E-2</v>
      </c>
      <c r="D124" s="175">
        <v>7.5830385290572885E-2</v>
      </c>
      <c r="E124" s="121"/>
      <c r="F124" s="175"/>
      <c r="G124" s="62"/>
    </row>
    <row r="125" spans="1:7" x14ac:dyDescent="0.25">
      <c r="A125" s="45" t="s">
        <v>1323</v>
      </c>
      <c r="B125" s="170" t="s">
        <v>2355</v>
      </c>
      <c r="C125" s="175">
        <v>0.12536815573434498</v>
      </c>
      <c r="D125" s="175">
        <v>7.3951706377904658E-2</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5.3740276278471417E-4</v>
      </c>
      <c r="D172" s="175">
        <v>0</v>
      </c>
      <c r="E172" s="122"/>
      <c r="F172" s="175">
        <v>3.5131310355378709E-4</v>
      </c>
      <c r="G172" s="62"/>
    </row>
    <row r="173" spans="1:7" x14ac:dyDescent="0.25">
      <c r="A173" s="45" t="s">
        <v>1370</v>
      </c>
      <c r="B173" s="45" t="s">
        <v>598</v>
      </c>
      <c r="C173" s="175">
        <v>0.9994625972372152</v>
      </c>
      <c r="D173" s="175">
        <v>1</v>
      </c>
      <c r="E173" s="122"/>
      <c r="F173" s="175">
        <v>1</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0.73611617735755019</v>
      </c>
      <c r="D182" s="175">
        <v>0.56490114003506198</v>
      </c>
      <c r="E182" s="122"/>
      <c r="F182" s="175">
        <v>0.67768215583535041</v>
      </c>
      <c r="G182" s="62"/>
    </row>
    <row r="183" spans="1:7" x14ac:dyDescent="0.25">
      <c r="A183" s="45" t="s">
        <v>1379</v>
      </c>
      <c r="B183" s="45" t="s">
        <v>610</v>
      </c>
      <c r="C183" s="175">
        <v>0.26388382264244986</v>
      </c>
      <c r="D183" s="175">
        <v>0.43509885996493808</v>
      </c>
      <c r="E183" s="122"/>
      <c r="F183" s="175">
        <v>0.32231784416464948</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0.15877908994611156</v>
      </c>
      <c r="D192" s="175">
        <v>3.5127090732292164E-2</v>
      </c>
      <c r="E192" s="122"/>
      <c r="F192" s="175">
        <v>0.115695283246056</v>
      </c>
      <c r="G192" s="62"/>
    </row>
    <row r="193" spans="1:7" x14ac:dyDescent="0.25">
      <c r="A193" s="45" t="s">
        <v>1388</v>
      </c>
      <c r="B193" s="41" t="s">
        <v>622</v>
      </c>
      <c r="C193" s="175">
        <v>0.11233684222691646</v>
      </c>
      <c r="D193" s="175">
        <v>0.16907755096350563</v>
      </c>
      <c r="E193" s="122"/>
      <c r="F193" s="175">
        <v>0.13070470353248939</v>
      </c>
      <c r="G193" s="62"/>
    </row>
    <row r="194" spans="1:7" x14ac:dyDescent="0.25">
      <c r="A194" s="45" t="s">
        <v>1389</v>
      </c>
      <c r="B194" s="41" t="s">
        <v>624</v>
      </c>
      <c r="C194" s="175">
        <v>8.0624074306151705E-2</v>
      </c>
      <c r="D194" s="175">
        <v>0.11376999243694258</v>
      </c>
      <c r="E194" s="121"/>
      <c r="F194" s="175">
        <v>9.1240550201391102E-2</v>
      </c>
      <c r="G194" s="62"/>
    </row>
    <row r="195" spans="1:7" x14ac:dyDescent="0.25">
      <c r="A195" s="45" t="s">
        <v>1390</v>
      </c>
      <c r="B195" s="41" t="s">
        <v>626</v>
      </c>
      <c r="C195" s="175">
        <v>0.16279282262902289</v>
      </c>
      <c r="D195" s="175">
        <v>0.15050275162849705</v>
      </c>
      <c r="E195" s="121"/>
      <c r="F195" s="175">
        <v>0.15739787606775052</v>
      </c>
      <c r="G195" s="62"/>
    </row>
    <row r="196" spans="1:7" x14ac:dyDescent="0.25">
      <c r="A196" s="45" t="s">
        <v>1391</v>
      </c>
      <c r="B196" s="41" t="s">
        <v>628</v>
      </c>
      <c r="C196" s="175">
        <v>0.48546717089179731</v>
      </c>
      <c r="D196" s="175">
        <v>0.53152261423876257</v>
      </c>
      <c r="E196" s="121"/>
      <c r="F196" s="175">
        <v>0.50496158695231308</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3694.7829999999999</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8817.2999999999993</v>
      </c>
      <c r="D215" s="176">
        <v>7997</v>
      </c>
      <c r="E215" s="59"/>
      <c r="F215" s="130">
        <f>IF($C$239=0,"",IF(C215="[for completion]","",IF(C215="","",C215/$C$239)))</f>
        <v>0.15922199308743279</v>
      </c>
      <c r="G215" s="130">
        <f>IF($D$239=0,"",IF(D215="[for completion]","",IF(D215="","",D215/$D$239)))</f>
        <v>0.53356018147851614</v>
      </c>
    </row>
    <row r="216" spans="1:7" x14ac:dyDescent="0.25">
      <c r="A216" s="45" t="s">
        <v>1395</v>
      </c>
      <c r="B216" s="170" t="s">
        <v>2356</v>
      </c>
      <c r="C216" s="158">
        <v>16572.900000000001</v>
      </c>
      <c r="D216" s="176">
        <v>5711</v>
      </c>
      <c r="E216" s="59"/>
      <c r="F216" s="130">
        <f t="shared" ref="F216:F238" si="1">IF($C$239=0,"",IF(C216="[for completion]","",IF(C216="","",C216/$C$239)))</f>
        <v>0.2992719051454204</v>
      </c>
      <c r="G216" s="130">
        <f t="shared" ref="G216:G238" si="2">IF($D$239=0,"",IF(D216="[for completion]","",IF(D216="","",D216/$D$239)))</f>
        <v>0.38103816386442485</v>
      </c>
    </row>
    <row r="217" spans="1:7" x14ac:dyDescent="0.25">
      <c r="A217" s="45" t="s">
        <v>1396</v>
      </c>
      <c r="B217" s="170" t="s">
        <v>2357</v>
      </c>
      <c r="C217" s="158">
        <v>7966.9</v>
      </c>
      <c r="D217" s="176">
        <v>968</v>
      </c>
      <c r="E217" s="59"/>
      <c r="F217" s="130">
        <f t="shared" si="1"/>
        <v>0.14386554803945292</v>
      </c>
      <c r="G217" s="130">
        <f t="shared" si="2"/>
        <v>6.4585001334400857E-2</v>
      </c>
    </row>
    <row r="218" spans="1:7" x14ac:dyDescent="0.25">
      <c r="A218" s="45" t="s">
        <v>1397</v>
      </c>
      <c r="B218" s="170" t="s">
        <v>2358</v>
      </c>
      <c r="C218" s="158">
        <v>5054.6000000000004</v>
      </c>
      <c r="D218" s="176">
        <v>184</v>
      </c>
      <c r="E218" s="59"/>
      <c r="F218" s="130">
        <f t="shared" si="1"/>
        <v>9.1275502280713808E-2</v>
      </c>
      <c r="G218" s="130">
        <f t="shared" si="2"/>
        <v>1.2276487856952229E-2</v>
      </c>
    </row>
    <row r="219" spans="1:7" x14ac:dyDescent="0.25">
      <c r="A219" s="45" t="s">
        <v>1398</v>
      </c>
      <c r="B219" s="170" t="s">
        <v>2359</v>
      </c>
      <c r="C219" s="158">
        <v>4518.6000000000004</v>
      </c>
      <c r="D219" s="176">
        <v>65</v>
      </c>
      <c r="E219" s="59"/>
      <c r="F219" s="130">
        <f t="shared" si="1"/>
        <v>8.1596463539277769E-2</v>
      </c>
      <c r="G219" s="130">
        <f t="shared" si="2"/>
        <v>4.3368027755537764E-3</v>
      </c>
    </row>
    <row r="220" spans="1:7" x14ac:dyDescent="0.25">
      <c r="A220" s="45" t="s">
        <v>1399</v>
      </c>
      <c r="B220" s="170" t="s">
        <v>2360</v>
      </c>
      <c r="C220" s="158">
        <v>12447.1</v>
      </c>
      <c r="D220" s="176">
        <v>63</v>
      </c>
      <c r="E220" s="59"/>
      <c r="F220" s="130">
        <f t="shared" si="1"/>
        <v>0.22476858790770246</v>
      </c>
      <c r="G220" s="130">
        <f t="shared" si="2"/>
        <v>4.2033626901521216E-3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55377.399999999994</v>
      </c>
      <c r="D239" s="69">
        <f>SUM(D215:D238)</f>
        <v>14988</v>
      </c>
      <c r="E239" s="115"/>
      <c r="F239" s="139">
        <f>SUM(F215:F238)</f>
        <v>1</v>
      </c>
      <c r="G239" s="139">
        <f>SUM(G215:G238)</f>
        <v>0.99999999999999989</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0.56000000000000005</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39969.199999999997</v>
      </c>
      <c r="D266" s="176"/>
      <c r="E266" s="45"/>
      <c r="F266" s="130">
        <f>IF($C$274=0,"",IF(C266="[for completion]","",IF(C266="","",C266/$C$274)))</f>
        <v>0.72176014041829328</v>
      </c>
      <c r="G266" s="130" t="str">
        <f>IF($D$274=0,"",IF(D266="[for completion]","",IF(D266="","",D266/$D$274)))</f>
        <v/>
      </c>
    </row>
    <row r="267" spans="1:7" x14ac:dyDescent="0.25">
      <c r="A267" s="45" t="s">
        <v>1440</v>
      </c>
      <c r="B267" s="45" t="s">
        <v>678</v>
      </c>
      <c r="C267" s="158">
        <v>7117.37</v>
      </c>
      <c r="D267" s="176"/>
      <c r="E267" s="45"/>
      <c r="F267" s="130">
        <f t="shared" ref="F267:F273" si="5">IF($C$274=0,"",IF(C267="[for completion]","",IF(C267="","",C267/$C$274)))</f>
        <v>0.12852481337151977</v>
      </c>
      <c r="G267" s="130" t="str">
        <f t="shared" ref="G267:G273" si="6">IF($D$274=0,"",IF(D267="[for completion]","",IF(D267="","",D267/$D$274)))</f>
        <v/>
      </c>
    </row>
    <row r="268" spans="1:7" x14ac:dyDescent="0.25">
      <c r="A268" s="45" t="s">
        <v>1441</v>
      </c>
      <c r="B268" s="45" t="s">
        <v>680</v>
      </c>
      <c r="C268" s="158">
        <v>5073.34</v>
      </c>
      <c r="D268" s="176"/>
      <c r="E268" s="45"/>
      <c r="F268" s="130">
        <f t="shared" si="5"/>
        <v>9.1613907478502066E-2</v>
      </c>
      <c r="G268" s="130" t="str">
        <f t="shared" si="6"/>
        <v/>
      </c>
    </row>
    <row r="269" spans="1:7" x14ac:dyDescent="0.25">
      <c r="A269" s="45" t="s">
        <v>1442</v>
      </c>
      <c r="B269" s="45" t="s">
        <v>682</v>
      </c>
      <c r="C269" s="158">
        <v>2366.7800000000002</v>
      </c>
      <c r="D269" s="176"/>
      <c r="E269" s="45"/>
      <c r="F269" s="130">
        <f t="shared" si="5"/>
        <v>4.2739095732194005E-2</v>
      </c>
      <c r="G269" s="130" t="str">
        <f t="shared" si="6"/>
        <v/>
      </c>
    </row>
    <row r="270" spans="1:7" x14ac:dyDescent="0.25">
      <c r="A270" s="45" t="s">
        <v>1443</v>
      </c>
      <c r="B270" s="45" t="s">
        <v>684</v>
      </c>
      <c r="C270" s="158">
        <v>675.22</v>
      </c>
      <c r="D270" s="176"/>
      <c r="E270" s="45"/>
      <c r="F270" s="130">
        <f t="shared" si="5"/>
        <v>1.2193060707075449E-2</v>
      </c>
      <c r="G270" s="130" t="str">
        <f t="shared" si="6"/>
        <v/>
      </c>
    </row>
    <row r="271" spans="1:7" x14ac:dyDescent="0.25">
      <c r="A271" s="45" t="s">
        <v>1444</v>
      </c>
      <c r="B271" s="45" t="s">
        <v>686</v>
      </c>
      <c r="C271" s="158">
        <v>101.59</v>
      </c>
      <c r="D271" s="176"/>
      <c r="E271" s="45"/>
      <c r="F271" s="130">
        <f t="shared" si="5"/>
        <v>1.8345028838479235E-3</v>
      </c>
      <c r="G271" s="130" t="str">
        <f t="shared" si="6"/>
        <v/>
      </c>
    </row>
    <row r="272" spans="1:7" x14ac:dyDescent="0.25">
      <c r="A272" s="45" t="s">
        <v>1445</v>
      </c>
      <c r="B272" s="45" t="s">
        <v>688</v>
      </c>
      <c r="C272" s="158">
        <v>15.54</v>
      </c>
      <c r="D272" s="176"/>
      <c r="E272" s="45"/>
      <c r="F272" s="130">
        <f t="shared" si="5"/>
        <v>2.8061989186924628E-4</v>
      </c>
      <c r="G272" s="130" t="str">
        <f t="shared" si="6"/>
        <v/>
      </c>
    </row>
    <row r="273" spans="1:7" x14ac:dyDescent="0.25">
      <c r="A273" s="45" t="s">
        <v>1446</v>
      </c>
      <c r="B273" s="45" t="s">
        <v>690</v>
      </c>
      <c r="C273" s="158">
        <v>58.36</v>
      </c>
      <c r="D273" s="176"/>
      <c r="E273" s="45"/>
      <c r="F273" s="130">
        <f t="shared" si="5"/>
        <v>1.0538595166981477E-3</v>
      </c>
      <c r="G273" s="130" t="str">
        <f t="shared" si="6"/>
        <v/>
      </c>
    </row>
    <row r="274" spans="1:7" x14ac:dyDescent="0.25">
      <c r="A274" s="45" t="s">
        <v>1447</v>
      </c>
      <c r="B274" s="71" t="s">
        <v>130</v>
      </c>
      <c r="C274" s="124">
        <f>SUM(C266:C273)</f>
        <v>55377.4</v>
      </c>
      <c r="D274" s="125">
        <f>SUM(D266:D273)</f>
        <v>0</v>
      </c>
      <c r="E274" s="45"/>
      <c r="F274" s="139">
        <f>SUM(F266:F273)</f>
        <v>0.99999999999999989</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0.93520976004019352</v>
      </c>
      <c r="D285" s="45"/>
      <c r="E285" s="115"/>
      <c r="F285" s="115"/>
      <c r="G285" s="115"/>
    </row>
    <row r="286" spans="1:7" x14ac:dyDescent="0.25">
      <c r="A286" s="45" t="s">
        <v>1458</v>
      </c>
      <c r="B286" s="45" t="s">
        <v>731</v>
      </c>
      <c r="C286" s="175">
        <v>3.2165754666491912E-3</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6.1573664493157265E-2</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42349</v>
      </c>
      <c r="D309" s="176">
        <v>8667</v>
      </c>
      <c r="E309" s="51"/>
      <c r="F309" s="130">
        <f>IF($C$327=0,"",IF(C309="[for completion]","",IF(C309="","",C309/$C$327)))</f>
        <v>0.75678621848138816</v>
      </c>
      <c r="G309" s="130">
        <f>IF($D$327=0,"",IF(D309="[for completion]","",IF(D309="","",D309/$D$327)))</f>
        <v>0.27355364075371652</v>
      </c>
    </row>
    <row r="310" spans="1:7" x14ac:dyDescent="0.25">
      <c r="A310" s="45" t="s">
        <v>1480</v>
      </c>
      <c r="B310" s="170" t="s">
        <v>2364</v>
      </c>
      <c r="C310" s="158">
        <v>11359</v>
      </c>
      <c r="D310" s="176">
        <v>4845</v>
      </c>
      <c r="E310" s="51"/>
      <c r="F310" s="130">
        <f t="shared" ref="F310:F326" si="7">IF($C$327=0,"",IF(C310="[for completion]","",IF(C310="","",C310/$C$327)))</f>
        <v>0.20298790185671653</v>
      </c>
      <c r="G310" s="130">
        <f t="shared" ref="G310:G326" si="8">IF($D$327=0,"",IF(D310="[for completion]","",IF(D310="","",D310/$D$327)))</f>
        <v>0.15292112489347601</v>
      </c>
    </row>
    <row r="311" spans="1:7" x14ac:dyDescent="0.25">
      <c r="A311" s="45" t="s">
        <v>1481</v>
      </c>
      <c r="B311" s="170" t="s">
        <v>2365</v>
      </c>
      <c r="C311" s="158">
        <v>628</v>
      </c>
      <c r="D311" s="176">
        <v>1298</v>
      </c>
      <c r="E311" s="51"/>
      <c r="F311" s="130">
        <f t="shared" si="7"/>
        <v>1.1222502189102736E-2</v>
      </c>
      <c r="G311" s="130">
        <f t="shared" si="8"/>
        <v>4.0968342644320296E-2</v>
      </c>
    </row>
    <row r="312" spans="1:7" x14ac:dyDescent="0.25">
      <c r="A312" s="45" t="s">
        <v>1482</v>
      </c>
      <c r="B312" s="170" t="s">
        <v>2366</v>
      </c>
      <c r="C312" s="158">
        <v>302</v>
      </c>
      <c r="D312" s="176">
        <v>658</v>
      </c>
      <c r="E312" s="51"/>
      <c r="F312" s="130">
        <f t="shared" si="7"/>
        <v>5.3968083775621433E-3</v>
      </c>
      <c r="G312" s="130">
        <f t="shared" si="8"/>
        <v>2.0768235331250197E-2</v>
      </c>
    </row>
    <row r="313" spans="1:7" x14ac:dyDescent="0.25">
      <c r="A313" s="45" t="s">
        <v>1483</v>
      </c>
      <c r="B313" s="170" t="s">
        <v>2367</v>
      </c>
      <c r="C313" s="158">
        <v>73</v>
      </c>
      <c r="D313" s="176">
        <v>187</v>
      </c>
      <c r="E313" s="51"/>
      <c r="F313" s="130">
        <f t="shared" si="7"/>
        <v>1.3045265283511142E-3</v>
      </c>
      <c r="G313" s="130">
        <f t="shared" si="8"/>
        <v>5.9022188555376701E-3</v>
      </c>
    </row>
    <row r="314" spans="1:7" x14ac:dyDescent="0.25">
      <c r="A314" s="45" t="s">
        <v>1484</v>
      </c>
      <c r="B314" s="170" t="s">
        <v>2368</v>
      </c>
      <c r="C314" s="158">
        <v>42</v>
      </c>
      <c r="D314" s="176">
        <v>32</v>
      </c>
      <c r="E314" s="51"/>
      <c r="F314" s="130">
        <f t="shared" si="7"/>
        <v>7.5054950946228485E-4</v>
      </c>
      <c r="G314" s="130">
        <f t="shared" si="8"/>
        <v>1.0100053656535051E-3</v>
      </c>
    </row>
    <row r="315" spans="1:7" x14ac:dyDescent="0.25">
      <c r="A315" s="45" t="s">
        <v>1485</v>
      </c>
      <c r="B315" s="170" t="s">
        <v>2369</v>
      </c>
      <c r="C315" s="158">
        <v>9</v>
      </c>
      <c r="D315" s="176">
        <v>15687</v>
      </c>
      <c r="E315" s="51"/>
      <c r="F315" s="130">
        <f>IF($C$327=0,"",IF(C315="[for completion]","",IF(C315="","",C315/$C$327)))</f>
        <v>1.608320377419182E-4</v>
      </c>
      <c r="G315" s="130">
        <f t="shared" si="8"/>
        <v>0.49512356784395417</v>
      </c>
    </row>
    <row r="316" spans="1:7" x14ac:dyDescent="0.25">
      <c r="A316" s="45" t="s">
        <v>1486</v>
      </c>
      <c r="B316" s="170" t="s">
        <v>2370</v>
      </c>
      <c r="C316" s="158">
        <v>110</v>
      </c>
      <c r="D316" s="176">
        <v>1</v>
      </c>
      <c r="E316" s="51"/>
      <c r="F316" s="130">
        <f t="shared" si="7"/>
        <v>1.9657249057345558E-3</v>
      </c>
      <c r="G316" s="130">
        <f t="shared" si="8"/>
        <v>3.1562667676672035E-5</v>
      </c>
    </row>
    <row r="317" spans="1:7" x14ac:dyDescent="0.25">
      <c r="A317" s="45" t="s">
        <v>1487</v>
      </c>
      <c r="B317" s="170" t="s">
        <v>2371</v>
      </c>
      <c r="C317" s="158">
        <v>10</v>
      </c>
      <c r="D317" s="176">
        <v>10</v>
      </c>
      <c r="E317" s="51"/>
      <c r="F317" s="130">
        <f t="shared" si="7"/>
        <v>1.7870226415768687E-4</v>
      </c>
      <c r="G317" s="130">
        <f t="shared" si="8"/>
        <v>3.156266767667203E-4</v>
      </c>
    </row>
    <row r="318" spans="1:7" x14ac:dyDescent="0.25">
      <c r="A318" s="45" t="s">
        <v>1488</v>
      </c>
      <c r="B318" s="170" t="s">
        <v>2372</v>
      </c>
      <c r="C318" s="158">
        <v>204</v>
      </c>
      <c r="D318" s="176">
        <v>158</v>
      </c>
      <c r="E318" s="51"/>
      <c r="F318" s="130">
        <f t="shared" si="7"/>
        <v>3.6455261888168125E-3</v>
      </c>
      <c r="G318" s="130">
        <f>IF($D$327=0,"",IF(D318="[for completion]","",IF(D318="","",D318/$D$327)))</f>
        <v>4.986901492914181E-3</v>
      </c>
    </row>
    <row r="319" spans="1:7" x14ac:dyDescent="0.25">
      <c r="A319" s="45" t="s">
        <v>1489</v>
      </c>
      <c r="B319" s="170" t="s">
        <v>2373</v>
      </c>
      <c r="C319" s="158">
        <v>250</v>
      </c>
      <c r="D319" s="176">
        <v>120</v>
      </c>
      <c r="E319" s="51"/>
      <c r="F319" s="130">
        <f t="shared" si="7"/>
        <v>4.4675566039421716E-3</v>
      </c>
      <c r="G319" s="130">
        <f t="shared" si="8"/>
        <v>3.7875201212006441E-3</v>
      </c>
    </row>
    <row r="320" spans="1:7" x14ac:dyDescent="0.25">
      <c r="A320" s="45" t="s">
        <v>1490</v>
      </c>
      <c r="B320" s="170" t="s">
        <v>2374</v>
      </c>
      <c r="C320" s="158">
        <v>10</v>
      </c>
      <c r="D320" s="176">
        <v>0</v>
      </c>
      <c r="E320" s="51"/>
      <c r="F320" s="130">
        <f t="shared" si="7"/>
        <v>1.7870226415768687E-4</v>
      </c>
      <c r="G320" s="130">
        <f t="shared" si="8"/>
        <v>0</v>
      </c>
    </row>
    <row r="321" spans="1:7" x14ac:dyDescent="0.25">
      <c r="A321" s="45" t="s">
        <v>1491</v>
      </c>
      <c r="B321" s="170" t="s">
        <v>2375</v>
      </c>
      <c r="C321" s="158">
        <v>584</v>
      </c>
      <c r="D321" s="176">
        <v>0</v>
      </c>
      <c r="E321" s="51"/>
      <c r="F321" s="130">
        <f t="shared" si="7"/>
        <v>1.0436212226808914E-2</v>
      </c>
      <c r="G321" s="130">
        <f t="shared" si="8"/>
        <v>0</v>
      </c>
    </row>
    <row r="322" spans="1:7" x14ac:dyDescent="0.25">
      <c r="A322" s="45" t="s">
        <v>1492</v>
      </c>
      <c r="B322" s="170" t="s">
        <v>2376</v>
      </c>
      <c r="C322" s="158">
        <v>0</v>
      </c>
      <c r="D322" s="176">
        <v>0</v>
      </c>
      <c r="E322" s="51"/>
      <c r="F322" s="130">
        <f t="shared" si="7"/>
        <v>0</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29</v>
      </c>
      <c r="D326" s="176">
        <v>20</v>
      </c>
      <c r="E326" s="51"/>
      <c r="F326" s="130">
        <f t="shared" si="7"/>
        <v>5.182365660572919E-4</v>
      </c>
      <c r="G326" s="130">
        <f t="shared" si="8"/>
        <v>6.3125335353344061E-4</v>
      </c>
    </row>
    <row r="327" spans="1:7" x14ac:dyDescent="0.25">
      <c r="A327" s="45" t="s">
        <v>1497</v>
      </c>
      <c r="B327" s="62" t="s">
        <v>130</v>
      </c>
      <c r="C327" s="124">
        <f>SUM(C309:C326)</f>
        <v>55959</v>
      </c>
      <c r="D327" s="125">
        <f>SUM(D309:D326)</f>
        <v>31683</v>
      </c>
      <c r="E327" s="51"/>
      <c r="F327" s="139">
        <f>SUM(F319:F326)</f>
        <v>1.5600707660966063E-2</v>
      </c>
      <c r="G327" s="139">
        <f>SUM(G319:G326)</f>
        <v>4.4187734747340845E-3</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42349</v>
      </c>
      <c r="D332" s="176">
        <v>8667</v>
      </c>
      <c r="E332" s="51"/>
      <c r="F332" s="130">
        <f>IF($C$350=0,"",IF(C332="[for completion]","",IF(C332="","",C332/$C$350)))</f>
        <v>0.75678621848138816</v>
      </c>
      <c r="G332" s="130">
        <f>IF($D$350=0,"",IF(D332="[for completion]","",IF(D332="","",D332/$D$350)))</f>
        <v>0.27355364075371652</v>
      </c>
    </row>
    <row r="333" spans="1:7" x14ac:dyDescent="0.25">
      <c r="A333" s="45" t="s">
        <v>1502</v>
      </c>
      <c r="B333" s="170" t="s">
        <v>2378</v>
      </c>
      <c r="C333" s="158">
        <v>11359</v>
      </c>
      <c r="D333" s="176">
        <v>4845</v>
      </c>
      <c r="E333" s="51"/>
      <c r="F333" s="130">
        <f t="shared" ref="F333:F349" si="9">IF($C$350=0,"",IF(C333="[for completion]","",IF(C333="","",C333/$C$350)))</f>
        <v>0.20298790185671653</v>
      </c>
      <c r="G333" s="130">
        <f t="shared" ref="G333:G349" si="10">IF($D$350=0,"",IF(D333="[for completion]","",IF(D333="","",D333/$D$350)))</f>
        <v>0.15292112489347601</v>
      </c>
    </row>
    <row r="334" spans="1:7" x14ac:dyDescent="0.25">
      <c r="A334" s="45" t="s">
        <v>1503</v>
      </c>
      <c r="B334" s="170" t="s">
        <v>2379</v>
      </c>
      <c r="C334" s="158">
        <v>628</v>
      </c>
      <c r="D334" s="176">
        <v>1298</v>
      </c>
      <c r="E334" s="51"/>
      <c r="F334" s="130">
        <f t="shared" si="9"/>
        <v>1.1222502189102736E-2</v>
      </c>
      <c r="G334" s="130">
        <f t="shared" si="10"/>
        <v>4.0968342644320296E-2</v>
      </c>
    </row>
    <row r="335" spans="1:7" x14ac:dyDescent="0.25">
      <c r="A335" s="45" t="s">
        <v>1504</v>
      </c>
      <c r="B335" s="170" t="s">
        <v>2380</v>
      </c>
      <c r="C335" s="158">
        <v>302</v>
      </c>
      <c r="D335" s="176">
        <v>658</v>
      </c>
      <c r="E335" s="51"/>
      <c r="F335" s="130">
        <f t="shared" si="9"/>
        <v>5.3968083775621433E-3</v>
      </c>
      <c r="G335" s="130">
        <f t="shared" si="10"/>
        <v>2.0768235331250197E-2</v>
      </c>
    </row>
    <row r="336" spans="1:7" x14ac:dyDescent="0.25">
      <c r="A336" s="45" t="s">
        <v>1505</v>
      </c>
      <c r="B336" s="170" t="s">
        <v>2381</v>
      </c>
      <c r="C336" s="158">
        <v>73</v>
      </c>
      <c r="D336" s="176">
        <v>187</v>
      </c>
      <c r="E336" s="51"/>
      <c r="F336" s="130">
        <f t="shared" si="9"/>
        <v>1.3045265283511142E-3</v>
      </c>
      <c r="G336" s="130">
        <f t="shared" si="10"/>
        <v>5.9022188555376701E-3</v>
      </c>
    </row>
    <row r="337" spans="1:7" x14ac:dyDescent="0.25">
      <c r="A337" s="45" t="s">
        <v>1506</v>
      </c>
      <c r="B337" s="170" t="s">
        <v>2382</v>
      </c>
      <c r="C337" s="158">
        <v>42</v>
      </c>
      <c r="D337" s="176">
        <v>32</v>
      </c>
      <c r="E337" s="51"/>
      <c r="F337" s="130">
        <f t="shared" si="9"/>
        <v>7.5054950946228485E-4</v>
      </c>
      <c r="G337" s="130">
        <f t="shared" si="10"/>
        <v>1.0100053656535051E-3</v>
      </c>
    </row>
    <row r="338" spans="1:7" x14ac:dyDescent="0.25">
      <c r="A338" s="45" t="s">
        <v>1507</v>
      </c>
      <c r="B338" s="170" t="s">
        <v>2383</v>
      </c>
      <c r="C338" s="158">
        <v>9</v>
      </c>
      <c r="D338" s="176">
        <v>15687</v>
      </c>
      <c r="E338" s="51"/>
      <c r="F338" s="130">
        <f t="shared" si="9"/>
        <v>1.608320377419182E-4</v>
      </c>
      <c r="G338" s="130">
        <f t="shared" si="10"/>
        <v>0.49512356784395417</v>
      </c>
    </row>
    <row r="339" spans="1:7" x14ac:dyDescent="0.25">
      <c r="A339" s="45" t="s">
        <v>1508</v>
      </c>
      <c r="B339" s="170" t="s">
        <v>2384</v>
      </c>
      <c r="C339" s="158">
        <v>110</v>
      </c>
      <c r="D339" s="176">
        <v>1</v>
      </c>
      <c r="E339" s="51"/>
      <c r="F339" s="130">
        <f t="shared" si="9"/>
        <v>1.9657249057345558E-3</v>
      </c>
      <c r="G339" s="130">
        <f t="shared" si="10"/>
        <v>3.1562667676672035E-5</v>
      </c>
    </row>
    <row r="340" spans="1:7" x14ac:dyDescent="0.25">
      <c r="A340" s="45" t="s">
        <v>1509</v>
      </c>
      <c r="B340" s="170" t="s">
        <v>2385</v>
      </c>
      <c r="C340" s="158">
        <v>10</v>
      </c>
      <c r="D340" s="176">
        <v>10</v>
      </c>
      <c r="E340" s="51"/>
      <c r="F340" s="130">
        <f t="shared" si="9"/>
        <v>1.7870226415768687E-4</v>
      </c>
      <c r="G340" s="130">
        <f t="shared" si="10"/>
        <v>3.156266767667203E-4</v>
      </c>
    </row>
    <row r="341" spans="1:7" x14ac:dyDescent="0.25">
      <c r="A341" s="45" t="s">
        <v>1510</v>
      </c>
      <c r="B341" s="170" t="s">
        <v>2386</v>
      </c>
      <c r="C341" s="158">
        <v>204</v>
      </c>
      <c r="D341" s="176">
        <v>158</v>
      </c>
      <c r="E341" s="51"/>
      <c r="F341" s="130">
        <f t="shared" si="9"/>
        <v>3.6455261888168125E-3</v>
      </c>
      <c r="G341" s="130">
        <f t="shared" si="10"/>
        <v>4.986901492914181E-3</v>
      </c>
    </row>
    <row r="342" spans="1:7" x14ac:dyDescent="0.25">
      <c r="A342" s="45" t="s">
        <v>1691</v>
      </c>
      <c r="B342" s="170" t="s">
        <v>2387</v>
      </c>
      <c r="C342" s="158">
        <v>250</v>
      </c>
      <c r="D342" s="176">
        <v>120</v>
      </c>
      <c r="E342" s="51"/>
      <c r="F342" s="130">
        <f t="shared" si="9"/>
        <v>4.4675566039421716E-3</v>
      </c>
      <c r="G342" s="130">
        <f t="shared" si="10"/>
        <v>3.7875201212006441E-3</v>
      </c>
    </row>
    <row r="343" spans="1:7" x14ac:dyDescent="0.25">
      <c r="A343" s="45" t="s">
        <v>1716</v>
      </c>
      <c r="B343" s="170" t="s">
        <v>2388</v>
      </c>
      <c r="C343" s="158">
        <v>10</v>
      </c>
      <c r="D343" s="176">
        <v>0</v>
      </c>
      <c r="E343" s="51"/>
      <c r="F343" s="130">
        <f t="shared" si="9"/>
        <v>1.7870226415768687E-4</v>
      </c>
      <c r="G343" s="130">
        <f>IF($D$350=0,"",IF(D343="[for completion]","",IF(D343="","",D343/$D$350)))</f>
        <v>0</v>
      </c>
    </row>
    <row r="344" spans="1:7" x14ac:dyDescent="0.25">
      <c r="A344" s="45" t="s">
        <v>1717</v>
      </c>
      <c r="B344" s="170" t="s">
        <v>2389</v>
      </c>
      <c r="C344" s="158">
        <v>584</v>
      </c>
      <c r="D344" s="176">
        <v>0</v>
      </c>
      <c r="E344" s="51"/>
      <c r="F344" s="130">
        <f t="shared" si="9"/>
        <v>1.0436212226808914E-2</v>
      </c>
      <c r="G344" s="130">
        <f t="shared" si="10"/>
        <v>0</v>
      </c>
    </row>
    <row r="345" spans="1:7" x14ac:dyDescent="0.25">
      <c r="A345" s="45" t="s">
        <v>1718</v>
      </c>
      <c r="B345" s="170" t="s">
        <v>2390</v>
      </c>
      <c r="C345" s="158">
        <v>0</v>
      </c>
      <c r="D345" s="176">
        <v>0</v>
      </c>
      <c r="E345" s="51"/>
      <c r="F345" s="130">
        <f t="shared" si="9"/>
        <v>0</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29</v>
      </c>
      <c r="D349" s="176">
        <v>20</v>
      </c>
      <c r="E349" s="51"/>
      <c r="F349" s="130">
        <f t="shared" si="9"/>
        <v>5.182365660572919E-4</v>
      </c>
      <c r="G349" s="130">
        <f t="shared" si="10"/>
        <v>6.3125335353344061E-4</v>
      </c>
    </row>
    <row r="350" spans="1:7" x14ac:dyDescent="0.25">
      <c r="A350" s="45" t="s">
        <v>1723</v>
      </c>
      <c r="B350" s="62" t="s">
        <v>130</v>
      </c>
      <c r="C350" s="124">
        <f>SUM(C332:C349)</f>
        <v>55959</v>
      </c>
      <c r="D350" s="125">
        <f>SUM(D332:D349)</f>
        <v>31683</v>
      </c>
      <c r="E350" s="51"/>
      <c r="F350" s="139">
        <f>SUM(F332:F349)</f>
        <v>1</v>
      </c>
      <c r="G350" s="139">
        <f>SUM(G332:G349)</f>
        <v>1</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2447</v>
      </c>
      <c r="D354" s="176">
        <v>622</v>
      </c>
      <c r="E354" s="51"/>
      <c r="F354" s="130">
        <f>IF($C$367=0,"",IF(C354="[for completion]","",IF(C354="","",C354/$C$367)))</f>
        <v>4.4186424456924105E-2</v>
      </c>
      <c r="G354" s="130">
        <f>IF($D$367=0,"",IF(D354="[for completion]","",IF(D354="","",D354/$D$367)))</f>
        <v>4.5511085095485473E-2</v>
      </c>
    </row>
    <row r="355" spans="1:7" x14ac:dyDescent="0.25">
      <c r="A355" s="45" t="s">
        <v>1513</v>
      </c>
      <c r="B355" s="62" t="s">
        <v>1213</v>
      </c>
      <c r="C355" s="158">
        <v>1233</v>
      </c>
      <c r="D355" s="176">
        <v>452</v>
      </c>
      <c r="E355" s="51"/>
      <c r="F355" s="130">
        <f t="shared" ref="F355:F366" si="11">IF($C$367=0,"",IF(C355="[for completion]","",IF(C355="","",C355/$C$367)))</f>
        <v>2.2264757399014068E-2</v>
      </c>
      <c r="G355" s="130">
        <f t="shared" ref="G355:G366" si="12">IF($D$367=0,"",IF(D355="[for completion]","",IF(D355="","",D355/$D$367)))</f>
        <v>3.3072364088680764E-2</v>
      </c>
    </row>
    <row r="356" spans="1:7" x14ac:dyDescent="0.25">
      <c r="A356" s="45" t="s">
        <v>1514</v>
      </c>
      <c r="B356" s="62" t="s">
        <v>1894</v>
      </c>
      <c r="C356" s="158">
        <v>942</v>
      </c>
      <c r="D356" s="176">
        <v>681</v>
      </c>
      <c r="E356" s="51"/>
      <c r="F356" s="130">
        <f t="shared" si="11"/>
        <v>1.7010057964210259E-2</v>
      </c>
      <c r="G356" s="130">
        <f t="shared" si="12"/>
        <v>4.9828052974317701E-2</v>
      </c>
    </row>
    <row r="357" spans="1:7" x14ac:dyDescent="0.25">
      <c r="A357" s="45" t="s">
        <v>1515</v>
      </c>
      <c r="B357" s="62" t="s">
        <v>1214</v>
      </c>
      <c r="C357" s="158">
        <v>1426</v>
      </c>
      <c r="D357" s="176">
        <v>593</v>
      </c>
      <c r="E357" s="51"/>
      <c r="F357" s="130">
        <f t="shared" si="11"/>
        <v>2.5749832969176042E-2</v>
      </c>
      <c r="G357" s="130">
        <f t="shared" si="12"/>
        <v>4.3389185629618791E-2</v>
      </c>
    </row>
    <row r="358" spans="1:7" x14ac:dyDescent="0.25">
      <c r="A358" s="45" t="s">
        <v>1516</v>
      </c>
      <c r="B358" s="62" t="s">
        <v>1215</v>
      </c>
      <c r="C358" s="158">
        <v>1311</v>
      </c>
      <c r="D358" s="176">
        <v>598</v>
      </c>
      <c r="E358" s="51"/>
      <c r="F358" s="130">
        <f t="shared" si="11"/>
        <v>2.3673233536177972E-2</v>
      </c>
      <c r="G358" s="130">
        <f t="shared" si="12"/>
        <v>4.3755030365113044E-2</v>
      </c>
    </row>
    <row r="359" spans="1:7" x14ac:dyDescent="0.25">
      <c r="A359" s="45" t="s">
        <v>1517</v>
      </c>
      <c r="B359" s="62" t="s">
        <v>1216</v>
      </c>
      <c r="C359" s="158">
        <v>1172</v>
      </c>
      <c r="D359" s="176">
        <v>850</v>
      </c>
      <c r="E359" s="51"/>
      <c r="F359" s="130">
        <f t="shared" si="11"/>
        <v>2.1163256830206395E-2</v>
      </c>
      <c r="G359" s="130">
        <f t="shared" si="12"/>
        <v>6.2193605034023561E-2</v>
      </c>
    </row>
    <row r="360" spans="1:7" x14ac:dyDescent="0.25">
      <c r="A360" s="45" t="s">
        <v>1607</v>
      </c>
      <c r="B360" s="62" t="s">
        <v>1217</v>
      </c>
      <c r="C360" s="158">
        <v>833</v>
      </c>
      <c r="D360" s="176">
        <v>297</v>
      </c>
      <c r="E360" s="51"/>
      <c r="F360" s="130">
        <f t="shared" si="11"/>
        <v>1.504180284945557E-2</v>
      </c>
      <c r="G360" s="130">
        <f t="shared" si="12"/>
        <v>2.173117728835882E-2</v>
      </c>
    </row>
    <row r="361" spans="1:7" x14ac:dyDescent="0.25">
      <c r="A361" s="45" t="s">
        <v>1608</v>
      </c>
      <c r="B361" s="62" t="s">
        <v>1218</v>
      </c>
      <c r="C361" s="158">
        <v>1844</v>
      </c>
      <c r="D361" s="176">
        <v>691</v>
      </c>
      <c r="E361" s="51"/>
      <c r="F361" s="130">
        <f t="shared" si="11"/>
        <v>3.3297820473464669E-2</v>
      </c>
      <c r="G361" s="130">
        <f t="shared" si="12"/>
        <v>5.0559742445306213E-2</v>
      </c>
    </row>
    <row r="362" spans="1:7" x14ac:dyDescent="0.25">
      <c r="A362" s="45" t="s">
        <v>1729</v>
      </c>
      <c r="B362" s="62" t="s">
        <v>2269</v>
      </c>
      <c r="C362" s="124">
        <v>5532</v>
      </c>
      <c r="D362" s="45">
        <v>1984</v>
      </c>
      <c r="E362" s="51"/>
      <c r="F362" s="130">
        <f t="shared" si="11"/>
        <v>9.9893461420394014E-2</v>
      </c>
      <c r="G362" s="130">
        <f t="shared" si="12"/>
        <v>0.14516719104412087</v>
      </c>
    </row>
    <row r="363" spans="1:7" x14ac:dyDescent="0.25">
      <c r="A363" s="45" t="s">
        <v>1730</v>
      </c>
      <c r="B363" s="45" t="s">
        <v>2272</v>
      </c>
      <c r="C363" s="124">
        <v>6024</v>
      </c>
      <c r="D363" s="45">
        <v>1814</v>
      </c>
      <c r="F363" s="130">
        <f t="shared" si="11"/>
        <v>0.10877769551635097</v>
      </c>
      <c r="G363" s="130">
        <f t="shared" si="12"/>
        <v>0.13272847003731617</v>
      </c>
    </row>
    <row r="364" spans="1:7" x14ac:dyDescent="0.25">
      <c r="A364" s="45" t="s">
        <v>1731</v>
      </c>
      <c r="B364" s="45" t="s">
        <v>2270</v>
      </c>
      <c r="C364" s="124">
        <v>27779</v>
      </c>
      <c r="D364" s="45">
        <v>4511</v>
      </c>
      <c r="F364" s="130">
        <f t="shared" si="11"/>
        <v>0.50161613608046374</v>
      </c>
      <c r="G364" s="130">
        <f t="shared" si="12"/>
        <v>0.33006512036291796</v>
      </c>
    </row>
    <row r="365" spans="1:7" x14ac:dyDescent="0.25">
      <c r="A365" s="45" t="s">
        <v>2293</v>
      </c>
      <c r="B365" s="62" t="s">
        <v>2271</v>
      </c>
      <c r="C365" s="124">
        <v>4836</v>
      </c>
      <c r="D365" s="45">
        <v>574</v>
      </c>
      <c r="E365" s="51"/>
      <c r="F365" s="130">
        <f t="shared" si="11"/>
        <v>8.732552050416223E-2</v>
      </c>
      <c r="G365" s="130">
        <f t="shared" si="12"/>
        <v>4.1998975634740615E-2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55379</v>
      </c>
      <c r="D367" s="125">
        <f>SUM(D354:D366)</f>
        <v>13667</v>
      </c>
      <c r="E367" s="51"/>
      <c r="F367" s="121">
        <f>SUM(F354:F366)</f>
        <v>1</v>
      </c>
      <c r="G367" s="121">
        <f>SUM(G354:G366)</f>
        <v>0.99999999999999989</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13848</v>
      </c>
      <c r="D379" s="176">
        <v>4803</v>
      </c>
      <c r="E379" s="51"/>
      <c r="F379" s="130">
        <f>IF($C$386=0,"",IF(C379="[for completion]","",IF(C379="","",C379/$C$386)))</f>
        <v>0.25006320199357146</v>
      </c>
      <c r="G379" s="130">
        <f>IF($D$386=0,"",IF(D379="[for completion]","",IF(D379="","",D379/$D$386)))</f>
        <v>0.35143045291578257</v>
      </c>
    </row>
    <row r="380" spans="1:7" x14ac:dyDescent="0.25">
      <c r="A380" s="45" t="s">
        <v>1610</v>
      </c>
      <c r="B380" s="144" t="s">
        <v>1602</v>
      </c>
      <c r="C380" s="158">
        <v>9771</v>
      </c>
      <c r="D380" s="176">
        <v>3919</v>
      </c>
      <c r="E380" s="51"/>
      <c r="F380" s="130">
        <f>IF($C$386=0,"",IF(C380="[for completion]","",IF(C380="","",C380/$C$386)))</f>
        <v>0.1764419083390516</v>
      </c>
      <c r="G380" s="130">
        <f t="shared" ref="G380:G385" si="15">IF($D$386=0,"",IF(D380="[for completion]","",IF(D380="","",D380/$D$386)))</f>
        <v>0.28674910368039802</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3272</v>
      </c>
      <c r="D382" s="176">
        <v>1564</v>
      </c>
      <c r="E382" s="51"/>
      <c r="F382" s="130">
        <f t="shared" si="16"/>
        <v>5.9084835133085344E-2</v>
      </c>
      <c r="G382" s="130">
        <f t="shared" si="15"/>
        <v>0.11443623326260335</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28487</v>
      </c>
      <c r="D385" s="176">
        <v>3381</v>
      </c>
      <c r="E385" s="51"/>
      <c r="F385" s="130">
        <f t="shared" si="16"/>
        <v>0.51441005453429156</v>
      </c>
      <c r="G385" s="130">
        <f t="shared" si="15"/>
        <v>0.24738421014121606</v>
      </c>
    </row>
    <row r="386" spans="1:7" x14ac:dyDescent="0.25">
      <c r="A386" s="45" t="s">
        <v>1728</v>
      </c>
      <c r="B386" s="62" t="s">
        <v>130</v>
      </c>
      <c r="C386" s="124">
        <f>SUM(C379:C385)</f>
        <v>55378</v>
      </c>
      <c r="D386" s="125">
        <f>SUM(D379:D385)</f>
        <v>13667</v>
      </c>
      <c r="E386" s="51"/>
      <c r="F386" s="139">
        <f>SUM(F379:F385)</f>
        <v>1</v>
      </c>
      <c r="G386" s="139">
        <f>SUM(G379:G385)</f>
        <v>0.99999999999999989</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19451</v>
      </c>
      <c r="D389" s="176">
        <v>2420</v>
      </c>
      <c r="E389" s="51"/>
      <c r="F389" s="130">
        <f>IF($C$393=0,"",IF(C389="[for completion]","",IF(C389="","",C389/$C$393)))</f>
        <v>0.35124056484524541</v>
      </c>
      <c r="G389" s="130">
        <f>IF($D$393=0,"",IF(D389="[for completion]","",IF(D389="","",D389/$D$393)))</f>
        <v>0.17706885197922001</v>
      </c>
    </row>
    <row r="390" spans="1:7" x14ac:dyDescent="0.25">
      <c r="A390" s="45" t="s">
        <v>1710</v>
      </c>
      <c r="B390" s="144" t="s">
        <v>1796</v>
      </c>
      <c r="C390" s="158">
        <v>35535</v>
      </c>
      <c r="D390" s="176">
        <v>11176</v>
      </c>
      <c r="E390" s="51"/>
      <c r="F390" s="130">
        <f>IF($C$393=0,"",IF(C390="[for completion]","",IF(C390="","",C390/$C$393)))</f>
        <v>0.64168081187475168</v>
      </c>
      <c r="G390" s="130">
        <f>IF($D$393=0,"",IF(D390="[for completion]","",IF(D390="","",D390/$D$393)))</f>
        <v>0.81773615277676159</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392</v>
      </c>
      <c r="D392" s="176">
        <v>71</v>
      </c>
      <c r="E392" s="51"/>
      <c r="F392" s="130">
        <f>IF($C$393=0,"",IF(C392="[for completion]","",IF(C392="","",C392/$C$393)))</f>
        <v>7.078623280002889E-3</v>
      </c>
      <c r="G392" s="130">
        <f>IF($D$393=0,"",IF(D392="[for completion]","",IF(D392="","",D392/$D$393)))</f>
        <v>5.1949952440184383E-3</v>
      </c>
    </row>
    <row r="393" spans="1:7" x14ac:dyDescent="0.25">
      <c r="A393" s="45" t="s">
        <v>1713</v>
      </c>
      <c r="B393" s="62" t="s">
        <v>130</v>
      </c>
      <c r="C393" s="124">
        <f>SUM(C389:C392)</f>
        <v>55378</v>
      </c>
      <c r="D393" s="125">
        <f>SUM(D389:D392)</f>
        <v>13667</v>
      </c>
      <c r="E393" s="51"/>
      <c r="F393" s="139">
        <f>SUM(F389:F392)</f>
        <v>1</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23630</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171</v>
      </c>
      <c r="D449" s="158">
        <v>234</v>
      </c>
      <c r="E449" s="59"/>
      <c r="F449" s="130">
        <f>IF($C$473=0,"",IF(C449="[for completion]","",IF(C449="","",C449/$C$473)))</f>
        <v>5.9598286636391206E-3</v>
      </c>
      <c r="G449" s="130">
        <f>IF($D$473=0,"",IF(D449="[for completion]","",IF(D449="","",D449/$D$473)))</f>
        <v>0.1927512355848435</v>
      </c>
    </row>
    <row r="450" spans="1:7" x14ac:dyDescent="0.25">
      <c r="A450" s="45" t="s">
        <v>1522</v>
      </c>
      <c r="B450" s="170" t="s">
        <v>2357</v>
      </c>
      <c r="C450" s="158">
        <v>624</v>
      </c>
      <c r="D450" s="158">
        <v>271</v>
      </c>
      <c r="E450" s="59"/>
      <c r="F450" s="130">
        <f t="shared" ref="F450:F472" si="18">IF($C$473=0,"",IF(C450="[for completion]","",IF(C450="","",C450/$C$473)))</f>
        <v>2.1748146702402403E-2</v>
      </c>
      <c r="G450" s="130">
        <f t="shared" ref="G450:G472" si="19">IF($D$473=0,"",IF(D450="[for completion]","",IF(D450="","",D450/$D$473)))</f>
        <v>0.22322899505766064</v>
      </c>
    </row>
    <row r="451" spans="1:7" x14ac:dyDescent="0.25">
      <c r="A451" s="45" t="s">
        <v>1523</v>
      </c>
      <c r="B451" s="170" t="s">
        <v>2358</v>
      </c>
      <c r="C451" s="158">
        <v>2754.5</v>
      </c>
      <c r="D451" s="158">
        <v>434</v>
      </c>
      <c r="E451" s="59"/>
      <c r="F451" s="130">
        <f t="shared" si="18"/>
        <v>9.6002035403473435E-2</v>
      </c>
      <c r="G451" s="130">
        <f t="shared" si="19"/>
        <v>0.35749588138385502</v>
      </c>
    </row>
    <row r="452" spans="1:7" x14ac:dyDescent="0.25">
      <c r="A452" s="45" t="s">
        <v>1524</v>
      </c>
      <c r="B452" s="170" t="s">
        <v>2359</v>
      </c>
      <c r="C452" s="158">
        <v>2880</v>
      </c>
      <c r="D452" s="158">
        <v>130</v>
      </c>
      <c r="E452" s="59"/>
      <c r="F452" s="130">
        <f t="shared" si="18"/>
        <v>0.10037606170339572</v>
      </c>
      <c r="G452" s="130">
        <f t="shared" si="19"/>
        <v>0.1070840197693575</v>
      </c>
    </row>
    <row r="453" spans="1:7" x14ac:dyDescent="0.25">
      <c r="A453" s="45" t="s">
        <v>1525</v>
      </c>
      <c r="B453" s="170" t="s">
        <v>2360</v>
      </c>
      <c r="C453" s="158">
        <v>3559.1</v>
      </c>
      <c r="D453" s="158">
        <v>64</v>
      </c>
      <c r="E453" s="59"/>
      <c r="F453" s="130">
        <f t="shared" si="18"/>
        <v>0.12404459764185961</v>
      </c>
      <c r="G453" s="130">
        <f t="shared" si="19"/>
        <v>5.2718286655683691E-2</v>
      </c>
    </row>
    <row r="454" spans="1:7" x14ac:dyDescent="0.25">
      <c r="A454" s="45" t="s">
        <v>1526</v>
      </c>
      <c r="B454" s="170" t="s">
        <v>2361</v>
      </c>
      <c r="C454" s="158">
        <v>18703.5</v>
      </c>
      <c r="D454" s="158">
        <v>81</v>
      </c>
      <c r="E454" s="59"/>
      <c r="F454" s="130">
        <f t="shared" si="18"/>
        <v>0.65186932988522972</v>
      </c>
      <c r="G454" s="130">
        <f t="shared" si="19"/>
        <v>6.6721581548599668E-2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28692.1</v>
      </c>
      <c r="D473" s="45">
        <f>SUM(D449:D472)</f>
        <v>1214</v>
      </c>
      <c r="E473" s="115"/>
      <c r="F473" s="139">
        <f>SUM(F449:F472)</f>
        <v>1</v>
      </c>
      <c r="G473" s="139">
        <f>SUM(G449:G472)</f>
        <v>0.99999999999999989</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0.45</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23606.3</v>
      </c>
      <c r="D500" s="176"/>
      <c r="E500" s="45"/>
      <c r="F500" s="130">
        <f>IF($C$508=0,"",IF(C500="[for completion]","",IF(C500="","",C500/$C$508)))</f>
        <v>0.82274477356682829</v>
      </c>
      <c r="G500" s="130" t="str">
        <f>IF($D$508=0,"",IF(D500="[for completion]","",IF(D500="","",D500/$D$508)))</f>
        <v/>
      </c>
    </row>
    <row r="501" spans="1:7" x14ac:dyDescent="0.25">
      <c r="A501" s="45" t="s">
        <v>1546</v>
      </c>
      <c r="B501" s="45" t="s">
        <v>678</v>
      </c>
      <c r="C501" s="158">
        <v>2701.39</v>
      </c>
      <c r="D501" s="176"/>
      <c r="E501" s="45"/>
      <c r="F501" s="130">
        <f t="shared" ref="F501:F507" si="22">IF($C$508=0,"",IF(C501="[for completion]","",IF(C501="","",C501/$C$508)))</f>
        <v>9.4150904795147664E-2</v>
      </c>
      <c r="G501" s="130" t="str">
        <f t="shared" ref="G501:G507" si="23">IF($D$508=0,"",IF(D501="[for completion]","",IF(D501="","",D501/$D$508)))</f>
        <v/>
      </c>
    </row>
    <row r="502" spans="1:7" x14ac:dyDescent="0.25">
      <c r="A502" s="45" t="s">
        <v>1547</v>
      </c>
      <c r="B502" s="45" t="s">
        <v>680</v>
      </c>
      <c r="C502" s="158">
        <v>1831.5</v>
      </c>
      <c r="D502" s="176"/>
      <c r="E502" s="45"/>
      <c r="F502" s="130">
        <f t="shared" si="22"/>
        <v>6.3832834996913793E-2</v>
      </c>
      <c r="G502" s="130" t="str">
        <f t="shared" si="23"/>
        <v/>
      </c>
    </row>
    <row r="503" spans="1:7" x14ac:dyDescent="0.25">
      <c r="A503" s="45" t="s">
        <v>1548</v>
      </c>
      <c r="B503" s="45" t="s">
        <v>682</v>
      </c>
      <c r="C503" s="158">
        <v>415.48</v>
      </c>
      <c r="D503" s="176"/>
      <c r="E503" s="45"/>
      <c r="F503" s="130">
        <f t="shared" si="22"/>
        <v>1.4480625871972561E-2</v>
      </c>
      <c r="G503" s="130" t="str">
        <f t="shared" si="23"/>
        <v/>
      </c>
    </row>
    <row r="504" spans="1:7" x14ac:dyDescent="0.25">
      <c r="A504" s="45" t="s">
        <v>1549</v>
      </c>
      <c r="B504" s="45" t="s">
        <v>684</v>
      </c>
      <c r="C504" s="158">
        <v>94.12</v>
      </c>
      <c r="D504" s="176"/>
      <c r="E504" s="45"/>
      <c r="F504" s="130">
        <f t="shared" si="22"/>
        <v>3.2803420310726326E-3</v>
      </c>
      <c r="G504" s="130" t="str">
        <f t="shared" si="23"/>
        <v/>
      </c>
    </row>
    <row r="505" spans="1:7" x14ac:dyDescent="0.25">
      <c r="A505" s="45" t="s">
        <v>1550</v>
      </c>
      <c r="B505" s="45" t="s">
        <v>686</v>
      </c>
      <c r="C505" s="158">
        <v>15.5</v>
      </c>
      <c r="D505" s="176"/>
      <c r="E505" s="45"/>
      <c r="F505" s="130">
        <f t="shared" si="22"/>
        <v>5.402178227967042E-4</v>
      </c>
      <c r="G505" s="130" t="str">
        <f t="shared" si="23"/>
        <v/>
      </c>
    </row>
    <row r="506" spans="1:7" x14ac:dyDescent="0.25">
      <c r="A506" s="45" t="s">
        <v>1551</v>
      </c>
      <c r="B506" s="45" t="s">
        <v>688</v>
      </c>
      <c r="C506" s="158">
        <v>8.69</v>
      </c>
      <c r="D506" s="176"/>
      <c r="E506" s="45"/>
      <c r="F506" s="130">
        <f t="shared" si="22"/>
        <v>3.0287050839376513E-4</v>
      </c>
      <c r="G506" s="130" t="str">
        <f t="shared" si="23"/>
        <v/>
      </c>
    </row>
    <row r="507" spans="1:7" x14ac:dyDescent="0.25">
      <c r="A507" s="45" t="s">
        <v>1552</v>
      </c>
      <c r="B507" s="45" t="s">
        <v>690</v>
      </c>
      <c r="C507" s="158">
        <v>19.149999999999999</v>
      </c>
      <c r="D507" s="169"/>
      <c r="E507" s="45"/>
      <c r="F507" s="130">
        <f t="shared" si="22"/>
        <v>6.6743040687463771E-4</v>
      </c>
      <c r="G507" s="130" t="str">
        <f t="shared" si="23"/>
        <v/>
      </c>
    </row>
    <row r="508" spans="1:7" x14ac:dyDescent="0.25">
      <c r="A508" s="45" t="s">
        <v>1553</v>
      </c>
      <c r="B508" s="71" t="s">
        <v>130</v>
      </c>
      <c r="C508" s="124">
        <f>SUM(C500:C507)</f>
        <v>28692.129999999997</v>
      </c>
      <c r="D508" s="69">
        <f>SUM(D500:D507)</f>
        <v>0</v>
      </c>
      <c r="E508" s="45"/>
      <c r="F508" s="121">
        <f>SUM(F500:F507)</f>
        <v>1</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0.47477680033179803</v>
      </c>
      <c r="D519" s="175"/>
      <c r="E519" s="45"/>
      <c r="F519" s="45"/>
      <c r="G519" s="45"/>
    </row>
    <row r="520" spans="1:7" x14ac:dyDescent="0.25">
      <c r="A520" s="45" t="s">
        <v>1626</v>
      </c>
      <c r="B520" s="62" t="s">
        <v>762</v>
      </c>
      <c r="C520" s="175">
        <v>0.34016575349443001</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0.11487415686188907</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2.0500898619691049E-2</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3.8018525390553941E-2</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1.1663865301637889E-2</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7813</v>
      </c>
      <c r="D547" s="155">
        <v>401</v>
      </c>
      <c r="E547" s="51"/>
      <c r="F547" s="130">
        <f>IF($C$565=0,"",IF(C547="[for completion]","",IF(C547="","",C547/$C$565)))</f>
        <v>0.2313180956892468</v>
      </c>
      <c r="G547" s="130">
        <f>IF($D$565=0,"",IF(D547="[for completion]","",IF(D547="","",D547/$D$565)))</f>
        <v>0.16208569118835894</v>
      </c>
    </row>
    <row r="548" spans="1:7" x14ac:dyDescent="0.25">
      <c r="A548" s="45" t="s">
        <v>1694</v>
      </c>
      <c r="B548" s="170" t="s">
        <v>2364</v>
      </c>
      <c r="C548" s="155">
        <v>10074</v>
      </c>
      <c r="D548" s="155">
        <v>820</v>
      </c>
      <c r="E548" s="51"/>
      <c r="F548" s="130">
        <f t="shared" ref="F548:F564" si="24">IF($C$565=0,"",IF(C548="[for completion]","",IF(C548="","",C548/$C$565)))</f>
        <v>0.29825911890099477</v>
      </c>
      <c r="G548" s="130">
        <f t="shared" ref="G548:G564" si="25">IF($D$565=0,"",IF(D548="[for completion]","",IF(D548="","",D548/$D$565)))</f>
        <v>0.33144704931285368</v>
      </c>
    </row>
    <row r="549" spans="1:7" x14ac:dyDescent="0.25">
      <c r="A549" s="45" t="s">
        <v>1695</v>
      </c>
      <c r="B549" s="170" t="s">
        <v>2365</v>
      </c>
      <c r="C549" s="155">
        <v>2</v>
      </c>
      <c r="D549" s="155">
        <v>0</v>
      </c>
      <c r="E549" s="51"/>
      <c r="F549" s="130">
        <f t="shared" si="24"/>
        <v>5.921364282330649E-5</v>
      </c>
      <c r="G549" s="130">
        <f t="shared" si="25"/>
        <v>0</v>
      </c>
    </row>
    <row r="550" spans="1:7" x14ac:dyDescent="0.25">
      <c r="A550" s="45" t="s">
        <v>1696</v>
      </c>
      <c r="B550" s="170" t="s">
        <v>2366</v>
      </c>
      <c r="C550" s="155">
        <v>0</v>
      </c>
      <c r="D550" s="155">
        <v>0</v>
      </c>
      <c r="E550" s="51"/>
      <c r="F550" s="130">
        <f t="shared" si="24"/>
        <v>0</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1221</v>
      </c>
      <c r="E553" s="51"/>
      <c r="F553" s="130">
        <f t="shared" si="24"/>
        <v>0</v>
      </c>
      <c r="G553" s="130">
        <f t="shared" si="25"/>
        <v>0.4935327405012126</v>
      </c>
    </row>
    <row r="554" spans="1:7" x14ac:dyDescent="0.25">
      <c r="A554" s="45" t="s">
        <v>1813</v>
      </c>
      <c r="B554" s="173" t="s">
        <v>2370</v>
      </c>
      <c r="C554" s="155">
        <v>1058</v>
      </c>
      <c r="D554" s="155">
        <v>3</v>
      </c>
      <c r="E554" s="51"/>
      <c r="F554" s="130">
        <f t="shared" si="24"/>
        <v>3.1324017053529135E-2</v>
      </c>
      <c r="G554" s="130">
        <f t="shared" si="25"/>
        <v>1.2126111560226355E-3</v>
      </c>
    </row>
    <row r="555" spans="1:7" x14ac:dyDescent="0.25">
      <c r="A555" s="45" t="s">
        <v>1814</v>
      </c>
      <c r="B555" s="378" t="s">
        <v>2371</v>
      </c>
      <c r="C555" s="155">
        <v>0</v>
      </c>
      <c r="D555" s="155">
        <v>0</v>
      </c>
      <c r="E555" s="51"/>
      <c r="F555" s="130">
        <f t="shared" si="24"/>
        <v>0</v>
      </c>
      <c r="G555" s="130">
        <f t="shared" si="25"/>
        <v>0</v>
      </c>
    </row>
    <row r="556" spans="1:7" x14ac:dyDescent="0.25">
      <c r="A556" s="45" t="s">
        <v>1815</v>
      </c>
      <c r="B556" s="378" t="s">
        <v>2372</v>
      </c>
      <c r="C556" s="155">
        <v>461</v>
      </c>
      <c r="D556" s="155">
        <v>8</v>
      </c>
      <c r="E556" s="51"/>
      <c r="F556" s="130">
        <f t="shared" si="24"/>
        <v>1.3648744670772145E-2</v>
      </c>
      <c r="G556" s="130">
        <f t="shared" si="25"/>
        <v>3.2336297493936943E-3</v>
      </c>
    </row>
    <row r="557" spans="1:7" x14ac:dyDescent="0.25">
      <c r="A557" s="45" t="s">
        <v>1816</v>
      </c>
      <c r="B557" s="378" t="s">
        <v>2373</v>
      </c>
      <c r="C557" s="155">
        <v>863</v>
      </c>
      <c r="D557" s="155">
        <v>0</v>
      </c>
      <c r="E557" s="51"/>
      <c r="F557" s="130">
        <f t="shared" si="24"/>
        <v>2.5550686878256752E-2</v>
      </c>
      <c r="G557" s="130">
        <f t="shared" si="25"/>
        <v>0</v>
      </c>
    </row>
    <row r="558" spans="1:7" x14ac:dyDescent="0.25">
      <c r="A558" s="45" t="s">
        <v>1817</v>
      </c>
      <c r="B558" s="378" t="s">
        <v>2374</v>
      </c>
      <c r="C558" s="155">
        <v>2701</v>
      </c>
      <c r="D558" s="155">
        <v>4</v>
      </c>
      <c r="E558" s="51"/>
      <c r="F558" s="130">
        <f t="shared" si="24"/>
        <v>7.9968024632875417E-2</v>
      </c>
      <c r="G558" s="130">
        <f t="shared" si="25"/>
        <v>1.6168148746968471E-3</v>
      </c>
    </row>
    <row r="559" spans="1:7" x14ac:dyDescent="0.25">
      <c r="A559" s="45" t="s">
        <v>1818</v>
      </c>
      <c r="B559" s="378" t="s">
        <v>2375</v>
      </c>
      <c r="C559" s="155">
        <v>5083</v>
      </c>
      <c r="D559" s="155">
        <v>0</v>
      </c>
      <c r="E559" s="51"/>
      <c r="F559" s="130">
        <f t="shared" si="24"/>
        <v>0.15049147323543344</v>
      </c>
      <c r="G559" s="130">
        <f t="shared" si="25"/>
        <v>0</v>
      </c>
    </row>
    <row r="560" spans="1:7" x14ac:dyDescent="0.25">
      <c r="A560" s="45" t="s">
        <v>1819</v>
      </c>
      <c r="B560" s="378" t="s">
        <v>2376</v>
      </c>
      <c r="C560" s="155">
        <v>0</v>
      </c>
      <c r="D560" s="155">
        <v>0</v>
      </c>
      <c r="E560" s="51"/>
      <c r="F560" s="130">
        <f t="shared" si="24"/>
        <v>0</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5721</v>
      </c>
      <c r="D564" s="155">
        <v>17</v>
      </c>
      <c r="E564" s="51"/>
      <c r="F564" s="130">
        <f t="shared" si="24"/>
        <v>0.1693806252960682</v>
      </c>
      <c r="G564" s="130">
        <f t="shared" si="25"/>
        <v>6.8714632174616003E-3</v>
      </c>
    </row>
    <row r="565" spans="1:7" x14ac:dyDescent="0.25">
      <c r="A565" s="45" t="s">
        <v>1824</v>
      </c>
      <c r="B565" s="62" t="s">
        <v>130</v>
      </c>
      <c r="C565" s="124">
        <f>SUM(C547:C564)</f>
        <v>33776</v>
      </c>
      <c r="D565" s="125">
        <f>SUM(D547:D564)</f>
        <v>2474</v>
      </c>
      <c r="E565" s="51"/>
      <c r="F565" s="121">
        <f>SUM(F547:F564)</f>
        <v>1</v>
      </c>
      <c r="G565" s="121">
        <f>SUM(G547:G564)</f>
        <v>1.0000000000000002</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7813</v>
      </c>
      <c r="D570" s="176">
        <v>401</v>
      </c>
      <c r="E570" s="51"/>
      <c r="F570" s="130">
        <f>IF($C$588=0,"",IF(C570="[for completion]","",IF(C570="","",C570/$C$588)))</f>
        <v>0.2313180956892468</v>
      </c>
      <c r="G570" s="130">
        <f>IF($D$588=0,"",IF(D570="[for completion]","",IF(D570="","",D570/$D$588)))</f>
        <v>0.16208569118835894</v>
      </c>
    </row>
    <row r="571" spans="1:7" x14ac:dyDescent="0.25">
      <c r="A571" s="45" t="s">
        <v>1826</v>
      </c>
      <c r="B571" s="170" t="s">
        <v>2378</v>
      </c>
      <c r="C571" s="158">
        <v>10074</v>
      </c>
      <c r="D571" s="176">
        <v>820</v>
      </c>
      <c r="E571" s="51"/>
      <c r="F571" s="130">
        <f t="shared" ref="F571:F587" si="26">IF($C$588=0,"",IF(C571="[for completion]","",IF(C571="","",C571/$C$588)))</f>
        <v>0.29825911890099477</v>
      </c>
      <c r="G571" s="130">
        <f t="shared" ref="G571:G587" si="27">IF($D$588=0,"",IF(D571="[for completion]","",IF(D571="","",D571/$D$588)))</f>
        <v>0.33144704931285368</v>
      </c>
    </row>
    <row r="572" spans="1:7" x14ac:dyDescent="0.25">
      <c r="A572" s="45" t="s">
        <v>1827</v>
      </c>
      <c r="B572" s="170" t="s">
        <v>2379</v>
      </c>
      <c r="C572" s="158">
        <v>2</v>
      </c>
      <c r="D572" s="176">
        <v>0</v>
      </c>
      <c r="E572" s="51"/>
      <c r="F572" s="130">
        <f t="shared" si="26"/>
        <v>5.921364282330649E-5</v>
      </c>
      <c r="G572" s="130">
        <f t="shared" si="27"/>
        <v>0</v>
      </c>
    </row>
    <row r="573" spans="1:7" x14ac:dyDescent="0.25">
      <c r="A573" s="45" t="s">
        <v>1828</v>
      </c>
      <c r="B573" s="170" t="s">
        <v>2380</v>
      </c>
      <c r="C573" s="158">
        <v>0</v>
      </c>
      <c r="D573" s="176">
        <v>0</v>
      </c>
      <c r="E573" s="51"/>
      <c r="F573" s="130">
        <f t="shared" si="26"/>
        <v>0</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1221</v>
      </c>
      <c r="E576" s="51"/>
      <c r="F576" s="130">
        <f t="shared" si="26"/>
        <v>0</v>
      </c>
      <c r="G576" s="130">
        <f t="shared" si="27"/>
        <v>0.4935327405012126</v>
      </c>
    </row>
    <row r="577" spans="1:7" x14ac:dyDescent="0.25">
      <c r="A577" s="45" t="s">
        <v>1832</v>
      </c>
      <c r="B577" s="170" t="s">
        <v>2384</v>
      </c>
      <c r="C577" s="158">
        <v>1058</v>
      </c>
      <c r="D577" s="176">
        <v>3</v>
      </c>
      <c r="E577" s="51"/>
      <c r="F577" s="130">
        <f t="shared" si="26"/>
        <v>3.1324017053529135E-2</v>
      </c>
      <c r="G577" s="130">
        <f t="shared" si="27"/>
        <v>1.2126111560226355E-3</v>
      </c>
    </row>
    <row r="578" spans="1:7" x14ac:dyDescent="0.25">
      <c r="A578" s="45" t="s">
        <v>1833</v>
      </c>
      <c r="B578" s="170" t="s">
        <v>2385</v>
      </c>
      <c r="C578" s="158">
        <v>0</v>
      </c>
      <c r="D578" s="176">
        <v>0</v>
      </c>
      <c r="E578" s="51"/>
      <c r="F578" s="130">
        <f t="shared" si="26"/>
        <v>0</v>
      </c>
      <c r="G578" s="130">
        <f t="shared" si="27"/>
        <v>0</v>
      </c>
    </row>
    <row r="579" spans="1:7" x14ac:dyDescent="0.25">
      <c r="A579" s="45" t="s">
        <v>1834</v>
      </c>
      <c r="B579" s="170" t="s">
        <v>2386</v>
      </c>
      <c r="C579" s="158">
        <v>461</v>
      </c>
      <c r="D579" s="176">
        <v>8</v>
      </c>
      <c r="E579" s="51"/>
      <c r="F579" s="130">
        <f t="shared" si="26"/>
        <v>1.3648744670772145E-2</v>
      </c>
      <c r="G579" s="130">
        <f t="shared" si="27"/>
        <v>3.2336297493936943E-3</v>
      </c>
    </row>
    <row r="580" spans="1:7" x14ac:dyDescent="0.25">
      <c r="A580" s="45" t="s">
        <v>1835</v>
      </c>
      <c r="B580" s="170" t="s">
        <v>2387</v>
      </c>
      <c r="C580" s="158">
        <v>863</v>
      </c>
      <c r="D580" s="176">
        <v>0</v>
      </c>
      <c r="E580" s="51"/>
      <c r="F580" s="130">
        <f t="shared" si="26"/>
        <v>2.5550686878256752E-2</v>
      </c>
      <c r="G580" s="130">
        <f t="shared" si="27"/>
        <v>0</v>
      </c>
    </row>
    <row r="581" spans="1:7" x14ac:dyDescent="0.25">
      <c r="A581" s="45" t="s">
        <v>1998</v>
      </c>
      <c r="B581" s="170" t="s">
        <v>2388</v>
      </c>
      <c r="C581" s="158">
        <v>2701</v>
      </c>
      <c r="D581" s="176">
        <v>4</v>
      </c>
      <c r="E581" s="51"/>
      <c r="F581" s="130">
        <f t="shared" si="26"/>
        <v>7.9968024632875417E-2</v>
      </c>
      <c r="G581" s="130">
        <f t="shared" si="27"/>
        <v>1.6168148746968471E-3</v>
      </c>
    </row>
    <row r="582" spans="1:7" x14ac:dyDescent="0.25">
      <c r="A582" s="45" t="s">
        <v>1999</v>
      </c>
      <c r="B582" s="170" t="s">
        <v>2389</v>
      </c>
      <c r="C582" s="158">
        <v>5083</v>
      </c>
      <c r="D582" s="176">
        <v>0</v>
      </c>
      <c r="E582" s="51"/>
      <c r="F582" s="130">
        <f t="shared" si="26"/>
        <v>0.15049147323543344</v>
      </c>
      <c r="G582" s="130">
        <f t="shared" si="27"/>
        <v>0</v>
      </c>
    </row>
    <row r="583" spans="1:7" x14ac:dyDescent="0.25">
      <c r="A583" s="45" t="s">
        <v>2000</v>
      </c>
      <c r="B583" s="170" t="s">
        <v>2390</v>
      </c>
      <c r="C583" s="158">
        <v>0</v>
      </c>
      <c r="D583" s="176">
        <v>0</v>
      </c>
      <c r="E583" s="51"/>
      <c r="F583" s="130">
        <f t="shared" si="26"/>
        <v>0</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5721</v>
      </c>
      <c r="D587" s="176">
        <v>17</v>
      </c>
      <c r="E587" s="51"/>
      <c r="F587" s="130">
        <f t="shared" si="26"/>
        <v>0.1693806252960682</v>
      </c>
      <c r="G587" s="130">
        <f t="shared" si="27"/>
        <v>6.8714632174616003E-3</v>
      </c>
    </row>
    <row r="588" spans="1:7" x14ac:dyDescent="0.25">
      <c r="A588" s="45" t="s">
        <v>2005</v>
      </c>
      <c r="B588" s="62" t="s">
        <v>130</v>
      </c>
      <c r="C588" s="124">
        <f>SUM(C570:C587)</f>
        <v>33776</v>
      </c>
      <c r="D588" s="125">
        <f>SUM(D570:D587)</f>
        <v>2474</v>
      </c>
      <c r="E588" s="51"/>
      <c r="F588" s="121">
        <f>SUM(F570:F587)</f>
        <v>1</v>
      </c>
      <c r="G588" s="121">
        <f>SUM(G570:G587)</f>
        <v>1.0000000000000002</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7282</v>
      </c>
      <c r="D590" s="155">
        <v>83</v>
      </c>
      <c r="E590" s="51"/>
      <c r="F590" s="130">
        <f t="shared" ref="F590:F597" si="28">IF($C$603=0,"",IF(C590="[for completion]","",IF(C590="","",C590/$C$603)))</f>
        <v>0.25379896835354804</v>
      </c>
      <c r="G590" s="130">
        <f t="shared" ref="G590:G597" si="29">IF($D$603=0,"",IF(D590="[for completion]","",IF(D590="","",D590/$D$603)))</f>
        <v>0.10414052697616061</v>
      </c>
    </row>
    <row r="591" spans="1:7" x14ac:dyDescent="0.25">
      <c r="A591" s="45" t="s">
        <v>1837</v>
      </c>
      <c r="B591" s="62" t="s">
        <v>1213</v>
      </c>
      <c r="C591" s="155">
        <v>600</v>
      </c>
      <c r="D591" s="155">
        <v>26</v>
      </c>
      <c r="E591" s="51"/>
      <c r="F591" s="130">
        <f t="shared" si="28"/>
        <v>2.0911752404851526E-2</v>
      </c>
      <c r="G591" s="130">
        <f t="shared" si="29"/>
        <v>3.262233375156838E-2</v>
      </c>
    </row>
    <row r="592" spans="1:7" x14ac:dyDescent="0.25">
      <c r="A592" s="45" t="s">
        <v>1838</v>
      </c>
      <c r="B592" s="62" t="s">
        <v>1894</v>
      </c>
      <c r="C592" s="155">
        <v>532</v>
      </c>
      <c r="D592" s="155">
        <v>11</v>
      </c>
      <c r="E592" s="51"/>
      <c r="F592" s="130">
        <f t="shared" si="28"/>
        <v>1.8541753798968354E-2</v>
      </c>
      <c r="G592" s="130">
        <f t="shared" si="29"/>
        <v>1.3801756587202008E-2</v>
      </c>
    </row>
    <row r="593" spans="1:7" x14ac:dyDescent="0.25">
      <c r="A593" s="45" t="s">
        <v>1839</v>
      </c>
      <c r="B593" s="62" t="s">
        <v>1214</v>
      </c>
      <c r="C593" s="155">
        <v>1638</v>
      </c>
      <c r="D593" s="155">
        <v>43</v>
      </c>
      <c r="E593" s="51"/>
      <c r="F593" s="130">
        <f t="shared" si="28"/>
        <v>5.7089084065244669E-2</v>
      </c>
      <c r="G593" s="130">
        <f t="shared" si="29"/>
        <v>5.3952321204516936E-2</v>
      </c>
    </row>
    <row r="594" spans="1:7" x14ac:dyDescent="0.25">
      <c r="A594" s="45" t="s">
        <v>1840</v>
      </c>
      <c r="B594" s="62" t="s">
        <v>1215</v>
      </c>
      <c r="C594" s="155">
        <v>1779</v>
      </c>
      <c r="D594" s="155">
        <v>39</v>
      </c>
      <c r="E594" s="51"/>
      <c r="F594" s="130">
        <f t="shared" si="28"/>
        <v>6.2003345880384773E-2</v>
      </c>
      <c r="G594" s="130">
        <f t="shared" si="29"/>
        <v>4.8933500627352571E-2</v>
      </c>
    </row>
    <row r="595" spans="1:7" x14ac:dyDescent="0.25">
      <c r="A595" s="45" t="s">
        <v>2006</v>
      </c>
      <c r="B595" s="62" t="s">
        <v>1216</v>
      </c>
      <c r="C595" s="155">
        <v>3775</v>
      </c>
      <c r="D595" s="155">
        <v>136</v>
      </c>
      <c r="E595" s="51"/>
      <c r="F595" s="130">
        <f t="shared" si="28"/>
        <v>0.13156977554719085</v>
      </c>
      <c r="G595" s="130">
        <f t="shared" si="29"/>
        <v>0.17063989962358847</v>
      </c>
    </row>
    <row r="596" spans="1:7" x14ac:dyDescent="0.25">
      <c r="A596" s="45" t="s">
        <v>2007</v>
      </c>
      <c r="B596" s="62" t="s">
        <v>1217</v>
      </c>
      <c r="C596" s="155">
        <v>2022</v>
      </c>
      <c r="D596" s="155">
        <v>35</v>
      </c>
      <c r="E596" s="51"/>
      <c r="F596" s="130">
        <f t="shared" si="28"/>
        <v>7.0472605604349647E-2</v>
      </c>
      <c r="G596" s="130">
        <f t="shared" si="29"/>
        <v>4.3914680050188205E-2</v>
      </c>
    </row>
    <row r="597" spans="1:7" x14ac:dyDescent="0.25">
      <c r="A597" s="45" t="s">
        <v>2008</v>
      </c>
      <c r="B597" s="62" t="s">
        <v>1218</v>
      </c>
      <c r="C597" s="155">
        <v>4284</v>
      </c>
      <c r="D597" s="155">
        <v>63</v>
      </c>
      <c r="E597" s="51"/>
      <c r="F597" s="130">
        <f t="shared" si="28"/>
        <v>0.14930991217063991</v>
      </c>
      <c r="G597" s="130">
        <f t="shared" si="29"/>
        <v>7.9046424090338768E-2</v>
      </c>
    </row>
    <row r="598" spans="1:7" x14ac:dyDescent="0.25">
      <c r="A598" s="45" t="s">
        <v>2009</v>
      </c>
      <c r="B598" s="62" t="s">
        <v>2269</v>
      </c>
      <c r="C598" s="124">
        <v>1681</v>
      </c>
      <c r="D598" s="45">
        <v>153</v>
      </c>
      <c r="E598" s="51"/>
      <c r="F598" s="130">
        <f t="shared" ref="F598:F601" si="30">IF($C$603=0,"",IF(C598="[for completion]","",IF(C598="","",C598/$C$603)))</f>
        <v>5.8587759654259025E-2</v>
      </c>
      <c r="G598" s="130">
        <f t="shared" ref="G598:G601" si="31">IF($D$603=0,"",IF(D598="[for completion]","",IF(D598="","",D598/$D$603)))</f>
        <v>0.191969887076537</v>
      </c>
    </row>
    <row r="599" spans="1:7" x14ac:dyDescent="0.25">
      <c r="A599" s="45" t="s">
        <v>2010</v>
      </c>
      <c r="B599" s="45" t="s">
        <v>2272</v>
      </c>
      <c r="C599" s="124">
        <v>1942</v>
      </c>
      <c r="D599" s="45">
        <v>86</v>
      </c>
      <c r="F599" s="130">
        <f t="shared" si="30"/>
        <v>6.7684371950369443E-2</v>
      </c>
      <c r="G599" s="130">
        <f t="shared" si="31"/>
        <v>0.10790464240903387</v>
      </c>
    </row>
    <row r="600" spans="1:7" x14ac:dyDescent="0.25">
      <c r="A600" s="45" t="s">
        <v>2011</v>
      </c>
      <c r="B600" s="45" t="s">
        <v>2270</v>
      </c>
      <c r="C600" s="124">
        <v>2132</v>
      </c>
      <c r="D600" s="45">
        <v>94</v>
      </c>
      <c r="F600" s="130">
        <f t="shared" si="30"/>
        <v>7.4306426878572418E-2</v>
      </c>
      <c r="G600" s="130">
        <f t="shared" si="31"/>
        <v>0.11794228356336262</v>
      </c>
    </row>
    <row r="601" spans="1:7" x14ac:dyDescent="0.25">
      <c r="A601" s="45" t="s">
        <v>2307</v>
      </c>
      <c r="B601" s="62" t="s">
        <v>2271</v>
      </c>
      <c r="C601" s="124">
        <v>1025</v>
      </c>
      <c r="D601" s="45">
        <v>28</v>
      </c>
      <c r="E601" s="51"/>
      <c r="F601" s="130">
        <f t="shared" si="30"/>
        <v>3.572424369162136E-2</v>
      </c>
      <c r="G601" s="130">
        <f t="shared" si="31"/>
        <v>3.5131744040150563E-2</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28692</v>
      </c>
      <c r="D603" s="125">
        <f>SUM(D590:D602)</f>
        <v>797</v>
      </c>
      <c r="E603" s="51"/>
      <c r="F603" s="121">
        <f>SUM(F590:F602)</f>
        <v>1</v>
      </c>
      <c r="G603" s="121">
        <f>SUM(G590:G602)</f>
        <v>0.99999999999999989</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1885</v>
      </c>
      <c r="D615" s="155">
        <v>78</v>
      </c>
      <c r="E615" s="51"/>
      <c r="F615" s="130">
        <f>IF($C$619=0,"",IF(C615="[for completion]","",IF(C615="","",C615/$C$619)))</f>
        <v>6.569775547190855E-2</v>
      </c>
      <c r="G615" s="130">
        <f>IF($D$619=0,"",IF(D615="[for completion]","",IF(D615="","",D615/$D$619)))</f>
        <v>9.7867001254705141E-2</v>
      </c>
    </row>
    <row r="616" spans="1:7" x14ac:dyDescent="0.25">
      <c r="A616" s="45" t="s">
        <v>2013</v>
      </c>
      <c r="B616" s="144" t="s">
        <v>1842</v>
      </c>
      <c r="C616" s="155">
        <v>21086</v>
      </c>
      <c r="D616" s="155">
        <v>702</v>
      </c>
      <c r="E616" s="51"/>
      <c r="F616" s="51"/>
      <c r="G616" s="130">
        <f>IF($D$619=0,"",IF(D616="[for completion]","",IF(D616="","",D616/$D$619)))</f>
        <v>0.88080301129234628</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5721</v>
      </c>
      <c r="D618" s="155">
        <v>17</v>
      </c>
      <c r="E618" s="51"/>
      <c r="F618" s="51"/>
      <c r="G618" s="130">
        <f>IF($D$619=0,"",IF(D618="[for completion]","",IF(D618="","",D618/$D$619)))</f>
        <v>2.1329987452948559E-2</v>
      </c>
    </row>
    <row r="619" spans="1:7" x14ac:dyDescent="0.25">
      <c r="A619" s="45" t="s">
        <v>2016</v>
      </c>
      <c r="B619" s="62" t="s">
        <v>130</v>
      </c>
      <c r="C619" s="124">
        <f>SUM(C615:C618)</f>
        <v>28692</v>
      </c>
      <c r="D619" s="125">
        <f>SUM(D615:D618)</f>
        <v>797</v>
      </c>
      <c r="E619" s="51"/>
      <c r="F619" s="121">
        <f>SUM(F615:F618)</f>
        <v>6.569775547190855E-2</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2413</v>
      </c>
      <c r="C22" s="18" t="s">
        <v>2412</v>
      </c>
    </row>
    <row r="23" spans="2:3" x14ac:dyDescent="0.25">
      <c r="B23" s="18" t="s">
        <v>2411</v>
      </c>
      <c r="C23" s="18" t="s">
        <v>2410</v>
      </c>
    </row>
    <row r="25" spans="2:3" x14ac:dyDescent="0.25">
      <c r="B25" s="18" t="s">
        <v>2409</v>
      </c>
      <c r="C25" s="18" t="s">
        <v>2408</v>
      </c>
    </row>
    <row r="26" spans="2:3" x14ac:dyDescent="0.25">
      <c r="B26" s="18" t="s">
        <v>2407</v>
      </c>
      <c r="C26" s="18" t="s">
        <v>2699</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45951</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2485</v>
      </c>
      <c r="C5" s="400"/>
      <c r="D5" s="400"/>
    </row>
    <row r="6" spans="1:4" s="18" customFormat="1" ht="6" customHeight="1" x14ac:dyDescent="0.25">
      <c r="C6" s="198"/>
    </row>
    <row r="7" spans="1:4" s="18" customFormat="1" ht="15.75" customHeight="1" x14ac:dyDescent="0.25">
      <c r="B7" s="216" t="s">
        <v>2484</v>
      </c>
      <c r="C7" s="215"/>
      <c r="D7" s="214" t="s">
        <v>2702</v>
      </c>
    </row>
    <row r="8" spans="1:4" ht="11.25" customHeight="1" x14ac:dyDescent="0.25">
      <c r="A8" s="207"/>
    </row>
    <row r="10" spans="1:4" x14ac:dyDescent="0.25">
      <c r="A10" s="207"/>
      <c r="B10" s="211" t="s">
        <v>2483</v>
      </c>
    </row>
    <row r="11" spans="1:4" x14ac:dyDescent="0.25">
      <c r="A11" s="207"/>
      <c r="B11" s="208" t="s">
        <v>2432</v>
      </c>
      <c r="D11" s="208"/>
    </row>
    <row r="12" spans="1:4" x14ac:dyDescent="0.25">
      <c r="A12" s="207"/>
      <c r="B12" s="210" t="s">
        <v>2363</v>
      </c>
      <c r="D12" s="209" t="s">
        <v>2432</v>
      </c>
    </row>
    <row r="13" spans="1:4" x14ac:dyDescent="0.25">
      <c r="A13" s="207"/>
      <c r="B13" s="210"/>
    </row>
    <row r="14" spans="1:4" x14ac:dyDescent="0.25">
      <c r="A14" s="207"/>
      <c r="B14" s="208" t="s">
        <v>2482</v>
      </c>
    </row>
    <row r="15" spans="1:4" x14ac:dyDescent="0.25">
      <c r="A15" s="207"/>
      <c r="B15" s="210" t="s">
        <v>2481</v>
      </c>
      <c r="D15" s="209" t="s">
        <v>2480</v>
      </c>
    </row>
    <row r="16" spans="1:4" x14ac:dyDescent="0.25">
      <c r="A16" s="207"/>
      <c r="B16" s="210" t="s">
        <v>2479</v>
      </c>
      <c r="D16" s="209" t="s">
        <v>2478</v>
      </c>
    </row>
    <row r="17" spans="2:4" s="207" customFormat="1" x14ac:dyDescent="0.25">
      <c r="B17" s="210" t="s">
        <v>2477</v>
      </c>
      <c r="C17" s="208"/>
      <c r="D17" s="209" t="s">
        <v>2476</v>
      </c>
    </row>
    <row r="18" spans="2:4" s="207" customFormat="1" x14ac:dyDescent="0.25">
      <c r="B18" s="210" t="s">
        <v>2475</v>
      </c>
      <c r="C18" s="208"/>
      <c r="D18" s="209" t="s">
        <v>2474</v>
      </c>
    </row>
    <row r="19" spans="2:4" s="207" customFormat="1" x14ac:dyDescent="0.25">
      <c r="B19" s="210" t="s">
        <v>2473</v>
      </c>
      <c r="C19" s="208"/>
      <c r="D19" s="209" t="s">
        <v>2472</v>
      </c>
    </row>
    <row r="20" spans="2:4" s="207" customFormat="1" x14ac:dyDescent="0.25">
      <c r="B20" s="210" t="s">
        <v>2471</v>
      </c>
      <c r="C20" s="208"/>
      <c r="D20" s="209" t="s">
        <v>2470</v>
      </c>
    </row>
    <row r="21" spans="2:4" s="207" customFormat="1" x14ac:dyDescent="0.25">
      <c r="B21" s="210"/>
      <c r="C21" s="208"/>
    </row>
    <row r="22" spans="2:4" s="207" customFormat="1" x14ac:dyDescent="0.25">
      <c r="B22" s="210" t="s">
        <v>2469</v>
      </c>
      <c r="C22" s="208"/>
      <c r="D22" s="209" t="s">
        <v>2468</v>
      </c>
    </row>
    <row r="23" spans="2:4" s="207" customFormat="1" x14ac:dyDescent="0.25">
      <c r="B23" s="210" t="s">
        <v>2467</v>
      </c>
      <c r="C23" s="208"/>
      <c r="D23" s="209" t="s">
        <v>2466</v>
      </c>
    </row>
    <row r="24" spans="2:4" s="207" customFormat="1" x14ac:dyDescent="0.25">
      <c r="B24" s="210" t="s">
        <v>2465</v>
      </c>
      <c r="C24" s="208"/>
      <c r="D24" s="209" t="s">
        <v>2464</v>
      </c>
    </row>
    <row r="25" spans="2:4" s="207" customFormat="1" x14ac:dyDescent="0.25">
      <c r="B25" s="210" t="s">
        <v>2463</v>
      </c>
      <c r="C25" s="208"/>
      <c r="D25" s="209" t="s">
        <v>2462</v>
      </c>
    </row>
    <row r="26" spans="2:4" s="207" customFormat="1" x14ac:dyDescent="0.25">
      <c r="B26" s="210" t="s">
        <v>2461</v>
      </c>
      <c r="C26" s="208"/>
      <c r="D26" s="209" t="s">
        <v>2460</v>
      </c>
    </row>
    <row r="27" spans="2:4" s="207" customFormat="1" x14ac:dyDescent="0.25">
      <c r="B27" s="210" t="s">
        <v>2459</v>
      </c>
      <c r="C27" s="208"/>
      <c r="D27" s="209" t="s">
        <v>2458</v>
      </c>
    </row>
    <row r="28" spans="2:4" s="207" customFormat="1" x14ac:dyDescent="0.25">
      <c r="B28" s="210" t="s">
        <v>2457</v>
      </c>
      <c r="C28" s="208"/>
      <c r="D28" s="209" t="s">
        <v>2456</v>
      </c>
    </row>
    <row r="29" spans="2:4" s="207" customFormat="1" x14ac:dyDescent="0.25">
      <c r="B29" s="210" t="s">
        <v>2455</v>
      </c>
      <c r="C29" s="208"/>
      <c r="D29" s="209" t="s">
        <v>2454</v>
      </c>
    </row>
    <row r="30" spans="2:4" s="207" customFormat="1" x14ac:dyDescent="0.25">
      <c r="B30" s="210" t="s">
        <v>2453</v>
      </c>
      <c r="C30" s="208"/>
      <c r="D30" s="209" t="s">
        <v>2452</v>
      </c>
    </row>
    <row r="31" spans="2:4" s="207" customFormat="1" x14ac:dyDescent="0.25">
      <c r="B31" s="210" t="s">
        <v>2451</v>
      </c>
      <c r="C31" s="208"/>
      <c r="D31" s="209" t="s">
        <v>2450</v>
      </c>
    </row>
    <row r="32" spans="2:4" s="207" customFormat="1" x14ac:dyDescent="0.25">
      <c r="B32" s="210" t="s">
        <v>2449</v>
      </c>
      <c r="C32" s="208"/>
      <c r="D32" s="209" t="s">
        <v>2448</v>
      </c>
    </row>
    <row r="33" spans="2:5" s="207" customFormat="1" x14ac:dyDescent="0.25">
      <c r="B33" s="210" t="s">
        <v>2447</v>
      </c>
      <c r="C33" s="208"/>
      <c r="D33" s="209" t="s">
        <v>2446</v>
      </c>
    </row>
    <row r="34" spans="2:5" s="207" customFormat="1" x14ac:dyDescent="0.25">
      <c r="B34" s="210" t="s">
        <v>2445</v>
      </c>
      <c r="C34" s="208"/>
      <c r="D34" s="209" t="s">
        <v>2444</v>
      </c>
    </row>
    <row r="35" spans="2:5" s="207" customFormat="1" x14ac:dyDescent="0.25">
      <c r="B35" s="210" t="s">
        <v>2443</v>
      </c>
      <c r="C35" s="208"/>
      <c r="D35" s="209" t="s">
        <v>2442</v>
      </c>
    </row>
    <row r="36" spans="2:5" s="207" customFormat="1" x14ac:dyDescent="0.25">
      <c r="B36" s="210" t="s">
        <v>2441</v>
      </c>
      <c r="C36" s="208"/>
      <c r="D36" s="209" t="s">
        <v>2440</v>
      </c>
    </row>
    <row r="37" spans="2:5" s="207" customFormat="1" x14ac:dyDescent="0.25">
      <c r="B37" s="210" t="s">
        <v>2439</v>
      </c>
      <c r="C37" s="208"/>
      <c r="D37" s="209" t="s">
        <v>2438</v>
      </c>
    </row>
    <row r="38" spans="2:5" s="207" customFormat="1" x14ac:dyDescent="0.25">
      <c r="B38" s="210" t="s">
        <v>2437</v>
      </c>
      <c r="C38" s="208"/>
      <c r="D38" s="209" t="s">
        <v>2436</v>
      </c>
    </row>
    <row r="39" spans="2:5" s="207" customFormat="1" x14ac:dyDescent="0.25">
      <c r="B39" s="210" t="s">
        <v>2435</v>
      </c>
      <c r="C39" s="208"/>
      <c r="D39" s="209" t="s">
        <v>2434</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2433</v>
      </c>
      <c r="C43" s="208"/>
      <c r="D43" s="208"/>
      <c r="E43" s="208"/>
    </row>
    <row r="44" spans="2:5" s="207" customFormat="1" x14ac:dyDescent="0.25">
      <c r="B44" s="208" t="s">
        <v>2363</v>
      </c>
      <c r="C44" s="208"/>
      <c r="D44" s="212" t="s">
        <v>2432</v>
      </c>
      <c r="E44" s="208"/>
    </row>
    <row r="45" spans="2:5" s="207" customFormat="1" x14ac:dyDescent="0.25">
      <c r="B45" s="208" t="s">
        <v>2431</v>
      </c>
      <c r="C45" s="208"/>
      <c r="D45" s="212" t="s">
        <v>2430</v>
      </c>
      <c r="E45" s="208"/>
    </row>
    <row r="46" spans="2:5" s="207" customFormat="1" x14ac:dyDescent="0.25">
      <c r="B46" s="208" t="s">
        <v>2429</v>
      </c>
      <c r="C46" s="208"/>
      <c r="D46" s="212" t="s">
        <v>2428</v>
      </c>
      <c r="E46" s="208"/>
    </row>
    <row r="47" spans="2:5" s="207" customFormat="1" x14ac:dyDescent="0.25">
      <c r="B47" s="208" t="s">
        <v>2427</v>
      </c>
      <c r="C47" s="208"/>
      <c r="D47" s="212" t="s">
        <v>2426</v>
      </c>
      <c r="E47" s="208"/>
    </row>
    <row r="48" spans="2:5" s="207" customFormat="1" x14ac:dyDescent="0.25">
      <c r="B48" s="208" t="s">
        <v>2425</v>
      </c>
      <c r="C48" s="208"/>
      <c r="D48" s="212" t="s">
        <v>2424</v>
      </c>
      <c r="E48" s="208"/>
    </row>
    <row r="49" spans="2:5" s="207" customFormat="1" x14ac:dyDescent="0.25">
      <c r="B49" s="208" t="s">
        <v>2423</v>
      </c>
      <c r="C49" s="208"/>
      <c r="D49" s="212" t="s">
        <v>2422</v>
      </c>
      <c r="E49" s="208"/>
    </row>
    <row r="50" spans="2:5" s="207" customFormat="1" x14ac:dyDescent="0.25">
      <c r="B50" s="208" t="s">
        <v>2421</v>
      </c>
      <c r="C50" s="208"/>
      <c r="D50" s="212" t="s">
        <v>2420</v>
      </c>
      <c r="E50" s="208"/>
    </row>
    <row r="51" spans="2:5" s="207" customFormat="1" x14ac:dyDescent="0.25">
      <c r="C51" s="208"/>
      <c r="E51" s="208"/>
    </row>
    <row r="52" spans="2:5" s="207" customFormat="1" x14ac:dyDescent="0.25">
      <c r="C52" s="208"/>
      <c r="E52" s="208"/>
    </row>
    <row r="53" spans="2:5" s="207" customFormat="1" x14ac:dyDescent="0.25">
      <c r="B53" s="211" t="s">
        <v>2419</v>
      </c>
      <c r="C53" s="208"/>
      <c r="E53" s="208"/>
    </row>
    <row r="54" spans="2:5" s="207" customFormat="1" x14ac:dyDescent="0.25">
      <c r="B54" s="210" t="s">
        <v>2418</v>
      </c>
      <c r="C54" s="208"/>
      <c r="D54" s="209" t="s">
        <v>2416</v>
      </c>
      <c r="E54" s="208"/>
    </row>
    <row r="55" spans="2:5" s="207" customFormat="1" x14ac:dyDescent="0.25">
      <c r="B55" s="210" t="s">
        <v>2417</v>
      </c>
      <c r="C55" s="208"/>
      <c r="D55" s="209" t="s">
        <v>2416</v>
      </c>
      <c r="E55" s="208"/>
    </row>
    <row r="56" spans="2:5" s="207" customFormat="1" x14ac:dyDescent="0.25">
      <c r="B56" s="210" t="s">
        <v>2415</v>
      </c>
      <c r="C56" s="208"/>
      <c r="D56" s="209" t="s">
        <v>2414</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2521</v>
      </c>
      <c r="C4" s="401" t="s">
        <v>2520</v>
      </c>
      <c r="D4" s="401"/>
    </row>
    <row r="5" spans="2:6" ht="15.75" x14ac:dyDescent="0.25">
      <c r="B5" s="249" t="s">
        <v>2519</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2518</v>
      </c>
      <c r="C9" s="246" t="s">
        <v>2703</v>
      </c>
      <c r="D9" s="246" t="s">
        <v>2704</v>
      </c>
      <c r="E9" s="246" t="s">
        <v>2705</v>
      </c>
      <c r="F9" s="246" t="s">
        <v>2706</v>
      </c>
    </row>
    <row r="10" spans="2:6" x14ac:dyDescent="0.25">
      <c r="B10" s="222" t="s">
        <v>2517</v>
      </c>
      <c r="C10" s="238">
        <v>816.1</v>
      </c>
      <c r="D10" s="238">
        <v>788.1</v>
      </c>
      <c r="E10" s="238">
        <v>781</v>
      </c>
      <c r="F10" s="238">
        <v>793</v>
      </c>
    </row>
    <row r="11" spans="2:6" x14ac:dyDescent="0.25">
      <c r="B11" s="222" t="s">
        <v>2516</v>
      </c>
      <c r="C11" s="238">
        <v>753.6</v>
      </c>
      <c r="D11" s="238">
        <v>726.7</v>
      </c>
      <c r="E11" s="238">
        <v>725</v>
      </c>
      <c r="F11" s="238">
        <v>730</v>
      </c>
    </row>
    <row r="12" spans="2:6" x14ac:dyDescent="0.25">
      <c r="B12" s="224" t="s">
        <v>2515</v>
      </c>
      <c r="C12" s="245">
        <v>753.6</v>
      </c>
      <c r="D12" s="245">
        <v>726.7</v>
      </c>
      <c r="E12" s="245">
        <v>725</v>
      </c>
      <c r="F12" s="245">
        <v>724.4</v>
      </c>
    </row>
    <row r="13" spans="2:6" x14ac:dyDescent="0.25">
      <c r="B13" s="244" t="s">
        <v>2514</v>
      </c>
      <c r="C13" s="243">
        <v>0.312</v>
      </c>
      <c r="D13" s="243">
        <v>0.28799999999999998</v>
      </c>
      <c r="E13" s="243">
        <v>0.28599999999999998</v>
      </c>
      <c r="F13" s="243">
        <v>0.28299999999999997</v>
      </c>
    </row>
    <row r="14" spans="2:6" x14ac:dyDescent="0.25">
      <c r="B14" s="222" t="s">
        <v>2513</v>
      </c>
      <c r="C14" s="242">
        <v>0.316</v>
      </c>
      <c r="D14" s="242">
        <v>0.29299999999999998</v>
      </c>
      <c r="E14" s="242">
        <v>0.29099999999999998</v>
      </c>
      <c r="F14" s="242">
        <v>0.28799999999999998</v>
      </c>
    </row>
    <row r="15" spans="2:6" x14ac:dyDescent="0.25">
      <c r="B15" s="222" t="s">
        <v>2512</v>
      </c>
      <c r="C15" s="238">
        <v>756.5</v>
      </c>
      <c r="D15" s="238">
        <v>729</v>
      </c>
      <c r="E15" s="238">
        <v>725.7</v>
      </c>
      <c r="F15" s="238">
        <v>737.7</v>
      </c>
    </row>
    <row r="16" spans="2:6" x14ac:dyDescent="0.25">
      <c r="B16" s="222" t="s">
        <v>2511</v>
      </c>
      <c r="C16" s="238">
        <v>2</v>
      </c>
      <c r="D16" s="238">
        <v>2</v>
      </c>
      <c r="E16" s="238">
        <v>2</v>
      </c>
      <c r="F16" s="238">
        <v>2</v>
      </c>
    </row>
    <row r="17" spans="2:6" x14ac:dyDescent="0.25">
      <c r="B17" s="219" t="s">
        <v>2510</v>
      </c>
      <c r="C17" s="238">
        <v>0</v>
      </c>
      <c r="D17" s="238">
        <v>0</v>
      </c>
      <c r="E17" s="238">
        <v>0</v>
      </c>
      <c r="F17" s="238">
        <v>0</v>
      </c>
    </row>
    <row r="18" spans="2:6" x14ac:dyDescent="0.25">
      <c r="B18" s="241" t="s">
        <v>2509</v>
      </c>
      <c r="C18" s="239">
        <v>97.56</v>
      </c>
      <c r="D18" s="239">
        <v>95.58</v>
      </c>
      <c r="E18" s="239">
        <v>94.42</v>
      </c>
      <c r="F18" s="239">
        <v>96.42</v>
      </c>
    </row>
    <row r="19" spans="2:6" x14ac:dyDescent="0.25">
      <c r="B19" s="240" t="s">
        <v>2508</v>
      </c>
      <c r="C19" s="239">
        <v>-0.1</v>
      </c>
      <c r="D19" s="239">
        <v>0</v>
      </c>
      <c r="E19" s="239">
        <v>-6.6000000000000003E-2</v>
      </c>
      <c r="F19" s="239">
        <v>5.1999999999999998E-2</v>
      </c>
    </row>
    <row r="20" spans="2:6" x14ac:dyDescent="0.25">
      <c r="B20" s="222" t="s">
        <v>2507</v>
      </c>
      <c r="C20" s="238">
        <v>1.7000000000000001E-2</v>
      </c>
      <c r="D20" s="238">
        <v>1.4970000000000001E-2</v>
      </c>
      <c r="E20" s="238">
        <v>1.2E-2</v>
      </c>
      <c r="F20" s="238">
        <v>0</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2506</v>
      </c>
      <c r="C23" s="230"/>
      <c r="D23" s="230"/>
      <c r="E23" s="230"/>
      <c r="F23" s="230"/>
    </row>
    <row r="24" spans="2:6" x14ac:dyDescent="0.25">
      <c r="B24" s="234" t="s">
        <v>2505</v>
      </c>
      <c r="C24" s="233">
        <v>803.7</v>
      </c>
      <c r="D24" s="233">
        <v>807.3</v>
      </c>
      <c r="E24" s="233">
        <v>804.4</v>
      </c>
      <c r="F24" s="233">
        <v>799.5</v>
      </c>
    </row>
    <row r="25" spans="2:6" x14ac:dyDescent="0.25">
      <c r="B25" s="232" t="s">
        <v>2504</v>
      </c>
      <c r="C25" s="230"/>
      <c r="D25" s="230"/>
      <c r="E25" s="230"/>
      <c r="F25" s="230"/>
    </row>
    <row r="26" spans="2:6" ht="3" customHeight="1" x14ac:dyDescent="0.25">
      <c r="B26" s="231"/>
      <c r="C26" s="230"/>
      <c r="D26" s="230"/>
      <c r="E26" s="230"/>
      <c r="F26" s="230"/>
    </row>
    <row r="27" spans="2:6" x14ac:dyDescent="0.25">
      <c r="B27" s="224" t="s">
        <v>2503</v>
      </c>
      <c r="C27" s="219"/>
      <c r="D27" s="219"/>
      <c r="E27" s="219"/>
      <c r="F27" s="219"/>
    </row>
    <row r="28" spans="2:6" x14ac:dyDescent="0.25">
      <c r="B28" s="226" t="s">
        <v>2502</v>
      </c>
      <c r="C28" s="225">
        <v>1.0900000000000001</v>
      </c>
      <c r="D28" s="229">
        <v>2.38</v>
      </c>
      <c r="E28" s="229">
        <v>1.42</v>
      </c>
      <c r="F28" s="225">
        <v>1.24</v>
      </c>
    </row>
    <row r="29" spans="2:6" x14ac:dyDescent="0.25">
      <c r="B29" s="226" t="s">
        <v>2501</v>
      </c>
      <c r="C29" s="225">
        <v>13.91</v>
      </c>
      <c r="D29" s="225">
        <v>11.23</v>
      </c>
      <c r="E29" s="225">
        <v>12.34</v>
      </c>
      <c r="F29" s="225">
        <v>11.57</v>
      </c>
    </row>
    <row r="30" spans="2:6" x14ac:dyDescent="0.25">
      <c r="B30" s="226" t="s">
        <v>2500</v>
      </c>
      <c r="C30" s="225">
        <v>788.68</v>
      </c>
      <c r="D30" s="225">
        <v>793.71</v>
      </c>
      <c r="E30" s="225">
        <v>790.61</v>
      </c>
      <c r="F30" s="225">
        <v>786.69</v>
      </c>
    </row>
    <row r="31" spans="2:6" x14ac:dyDescent="0.25">
      <c r="B31" s="224" t="s">
        <v>2499</v>
      </c>
      <c r="C31" s="227">
        <v>0</v>
      </c>
      <c r="D31" s="227">
        <v>0</v>
      </c>
      <c r="E31" s="227">
        <v>0</v>
      </c>
      <c r="F31" s="227">
        <v>0</v>
      </c>
    </row>
    <row r="32" spans="2:6" x14ac:dyDescent="0.25">
      <c r="B32" s="226" t="s">
        <v>2498</v>
      </c>
      <c r="C32" s="225">
        <v>785.7</v>
      </c>
      <c r="D32" s="225">
        <v>790.7</v>
      </c>
      <c r="E32" s="225">
        <v>786.6</v>
      </c>
      <c r="F32" s="225">
        <v>780.9</v>
      </c>
    </row>
    <row r="33" spans="2:6" x14ac:dyDescent="0.25">
      <c r="B33" s="226" t="s">
        <v>2497</v>
      </c>
      <c r="C33" s="225">
        <v>1.8</v>
      </c>
      <c r="D33" s="225">
        <v>2.1</v>
      </c>
      <c r="E33" s="225">
        <v>2.2000000000000002</v>
      </c>
      <c r="F33" s="225">
        <v>2.9</v>
      </c>
    </row>
    <row r="34" spans="2:6" x14ac:dyDescent="0.25">
      <c r="B34" s="226" t="s">
        <v>2496</v>
      </c>
      <c r="C34" s="228">
        <v>0</v>
      </c>
      <c r="D34" s="228">
        <v>0</v>
      </c>
      <c r="E34" s="228">
        <v>0</v>
      </c>
      <c r="F34" s="228">
        <v>0</v>
      </c>
    </row>
    <row r="35" spans="2:6" x14ac:dyDescent="0.25">
      <c r="B35" s="226" t="s">
        <v>2495</v>
      </c>
      <c r="C35" s="228">
        <v>16.100000000000001</v>
      </c>
      <c r="D35" s="228">
        <v>14.5</v>
      </c>
      <c r="E35" s="228">
        <v>15.5</v>
      </c>
      <c r="F35" s="228">
        <v>15.7</v>
      </c>
    </row>
    <row r="36" spans="2:6" x14ac:dyDescent="0.25">
      <c r="B36" s="224" t="s">
        <v>2494</v>
      </c>
      <c r="C36" s="227">
        <v>0</v>
      </c>
      <c r="D36" s="227">
        <v>0</v>
      </c>
      <c r="E36" s="227">
        <v>0</v>
      </c>
      <c r="F36" s="227">
        <v>0</v>
      </c>
    </row>
    <row r="37" spans="2:6" ht="30" x14ac:dyDescent="0.25">
      <c r="B37" s="226" t="s">
        <v>2493</v>
      </c>
      <c r="C37" s="225">
        <v>424.2</v>
      </c>
      <c r="D37" s="225">
        <v>429.7</v>
      </c>
      <c r="E37" s="225">
        <v>431.7</v>
      </c>
      <c r="F37" s="225">
        <v>431.4</v>
      </c>
    </row>
    <row r="38" spans="2:6" ht="30" x14ac:dyDescent="0.25">
      <c r="B38" s="226" t="s">
        <v>2492</v>
      </c>
      <c r="C38" s="225">
        <v>286.7</v>
      </c>
      <c r="D38" s="225">
        <v>285.2</v>
      </c>
      <c r="E38" s="225">
        <v>283.89999999999998</v>
      </c>
      <c r="F38" s="225">
        <v>281.39999999999998</v>
      </c>
    </row>
    <row r="39" spans="2:6" x14ac:dyDescent="0.25">
      <c r="B39" s="226" t="s">
        <v>2491</v>
      </c>
      <c r="C39" s="225">
        <v>92.8</v>
      </c>
      <c r="D39" s="225">
        <v>92.5</v>
      </c>
      <c r="E39" s="225">
        <v>88.8</v>
      </c>
      <c r="F39" s="225">
        <v>86.7</v>
      </c>
    </row>
    <row r="40" spans="2:6" x14ac:dyDescent="0.25">
      <c r="B40" s="224" t="s">
        <v>2490</v>
      </c>
      <c r="C40" s="223">
        <v>0</v>
      </c>
      <c r="D40" s="223">
        <v>0</v>
      </c>
      <c r="E40" s="223">
        <v>0</v>
      </c>
      <c r="F40" s="223">
        <v>0</v>
      </c>
    </row>
    <row r="41" spans="2:6" x14ac:dyDescent="0.25">
      <c r="B41" s="222" t="s">
        <v>2489</v>
      </c>
      <c r="C41" s="221">
        <v>0.1</v>
      </c>
      <c r="D41" s="221">
        <v>0.1</v>
      </c>
      <c r="E41" s="221">
        <v>0.1</v>
      </c>
      <c r="F41" s="220">
        <v>0.1</v>
      </c>
    </row>
    <row r="42" spans="2:6" ht="30" x14ac:dyDescent="0.25">
      <c r="B42" s="219" t="s">
        <v>2488</v>
      </c>
      <c r="C42" s="218" t="s">
        <v>2487</v>
      </c>
      <c r="D42" s="218" t="s">
        <v>2487</v>
      </c>
      <c r="E42" s="218" t="s">
        <v>2487</v>
      </c>
      <c r="F42" s="218" t="s">
        <v>2487</v>
      </c>
    </row>
    <row r="46" spans="2:6" x14ac:dyDescent="0.25">
      <c r="F46" s="217" t="s">
        <v>2486</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2613</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2598</v>
      </c>
      <c r="C7" s="297"/>
      <c r="D7" s="297"/>
      <c r="E7" s="297"/>
      <c r="F7" s="297" t="s">
        <v>2703</v>
      </c>
      <c r="G7" s="297" t="s">
        <v>2704</v>
      </c>
      <c r="H7" s="297" t="s">
        <v>2705</v>
      </c>
      <c r="I7" s="297" t="s">
        <v>2706</v>
      </c>
    </row>
    <row r="8" spans="2:9" x14ac:dyDescent="0.25">
      <c r="B8" s="282" t="s">
        <v>2612</v>
      </c>
      <c r="F8" s="308">
        <v>484</v>
      </c>
      <c r="G8" s="316">
        <v>482</v>
      </c>
      <c r="H8" s="316">
        <v>482</v>
      </c>
      <c r="I8" s="308">
        <v>473</v>
      </c>
    </row>
    <row r="9" spans="2:9" x14ac:dyDescent="0.25">
      <c r="B9" s="282" t="s">
        <v>2611</v>
      </c>
      <c r="F9" s="308">
        <v>7</v>
      </c>
      <c r="G9" s="316">
        <v>5</v>
      </c>
      <c r="H9" s="316">
        <v>3</v>
      </c>
      <c r="I9" s="308">
        <v>2</v>
      </c>
    </row>
    <row r="10" spans="2:9" x14ac:dyDescent="0.25">
      <c r="B10" s="282" t="s">
        <v>2610</v>
      </c>
      <c r="F10" s="308">
        <v>32</v>
      </c>
      <c r="G10" s="315">
        <v>32</v>
      </c>
      <c r="H10" s="315">
        <v>29</v>
      </c>
      <c r="I10" s="314">
        <v>29</v>
      </c>
    </row>
    <row r="11" spans="2:9" x14ac:dyDescent="0.25">
      <c r="B11" s="282" t="s">
        <v>2609</v>
      </c>
      <c r="C11" s="282" t="s">
        <v>130</v>
      </c>
      <c r="D11" s="282"/>
      <c r="E11" s="282"/>
      <c r="F11" s="380">
        <v>7.0000000000000007E-2</v>
      </c>
      <c r="G11" s="380">
        <v>7.0000000000000007E-2</v>
      </c>
      <c r="H11" s="380">
        <v>6.5000000000000002E-2</v>
      </c>
      <c r="I11" s="380">
        <v>6.4000000000000001E-2</v>
      </c>
    </row>
    <row r="12" spans="2:9" x14ac:dyDescent="0.25">
      <c r="B12" s="313"/>
      <c r="C12" s="312" t="s">
        <v>2608</v>
      </c>
      <c r="D12" s="312"/>
      <c r="E12" s="312"/>
      <c r="F12" s="310">
        <v>0.08</v>
      </c>
      <c r="G12" s="311">
        <v>0.08</v>
      </c>
      <c r="H12" s="311">
        <v>0.08</v>
      </c>
      <c r="I12" s="310">
        <v>0.08</v>
      </c>
    </row>
    <row r="13" spans="2:9" x14ac:dyDescent="0.25">
      <c r="B13" s="282" t="s">
        <v>2597</v>
      </c>
      <c r="F13" s="308">
        <v>452</v>
      </c>
      <c r="G13" s="308">
        <v>453</v>
      </c>
      <c r="H13" s="308">
        <v>453</v>
      </c>
      <c r="I13" s="308">
        <v>447</v>
      </c>
    </row>
    <row r="14" spans="2:9" x14ac:dyDescent="0.25">
      <c r="C14" s="282" t="s">
        <v>2607</v>
      </c>
      <c r="D14" s="282"/>
      <c r="E14" s="282"/>
      <c r="F14" s="309">
        <v>0</v>
      </c>
      <c r="G14" s="308">
        <v>0</v>
      </c>
      <c r="H14" s="308">
        <v>0</v>
      </c>
      <c r="I14" s="308">
        <v>0</v>
      </c>
    </row>
    <row r="15" spans="2:9" x14ac:dyDescent="0.25">
      <c r="B15" s="282" t="s">
        <v>2606</v>
      </c>
      <c r="F15" s="308">
        <v>0</v>
      </c>
      <c r="G15" s="308">
        <v>0</v>
      </c>
      <c r="H15" s="308">
        <v>0</v>
      </c>
      <c r="I15" s="308">
        <v>0</v>
      </c>
    </row>
    <row r="16" spans="2:9" x14ac:dyDescent="0.25">
      <c r="B16" s="282" t="s">
        <v>2605</v>
      </c>
      <c r="F16" s="308">
        <v>2</v>
      </c>
      <c r="G16" s="308">
        <v>2</v>
      </c>
      <c r="H16" s="308">
        <v>2</v>
      </c>
      <c r="I16" s="308">
        <v>2</v>
      </c>
    </row>
    <row r="17" spans="1:9" x14ac:dyDescent="0.25">
      <c r="A17" s="267"/>
      <c r="B17" s="283" t="s">
        <v>2604</v>
      </c>
      <c r="C17" s="267"/>
      <c r="F17" s="308">
        <v>0</v>
      </c>
      <c r="G17" s="308">
        <v>0</v>
      </c>
      <c r="H17" s="308">
        <v>0</v>
      </c>
      <c r="I17" s="308">
        <v>0</v>
      </c>
    </row>
    <row r="18" spans="1:9" x14ac:dyDescent="0.25">
      <c r="A18" s="267"/>
      <c r="B18" s="283" t="s">
        <v>2603</v>
      </c>
      <c r="C18" s="267"/>
      <c r="D18" s="305"/>
      <c r="E18" s="305"/>
      <c r="F18" s="307">
        <v>0</v>
      </c>
      <c r="G18" s="307">
        <v>0</v>
      </c>
      <c r="H18" s="307">
        <v>0</v>
      </c>
      <c r="I18" s="307">
        <v>0</v>
      </c>
    </row>
    <row r="19" spans="1:9" x14ac:dyDescent="0.25">
      <c r="A19" s="267"/>
      <c r="B19" s="283" t="s">
        <v>2602</v>
      </c>
      <c r="C19" s="267"/>
      <c r="D19" s="305"/>
      <c r="E19" s="305"/>
      <c r="F19" s="307">
        <v>28</v>
      </c>
      <c r="G19" s="307">
        <v>28</v>
      </c>
      <c r="H19" s="307">
        <v>27</v>
      </c>
      <c r="I19" s="307">
        <v>25</v>
      </c>
    </row>
    <row r="20" spans="1:9" x14ac:dyDescent="0.25">
      <c r="A20" s="267"/>
      <c r="B20" s="283" t="s">
        <v>2601</v>
      </c>
      <c r="C20" s="267"/>
      <c r="D20" s="305"/>
      <c r="E20" s="305"/>
      <c r="F20" s="307">
        <v>28</v>
      </c>
      <c r="G20" s="307">
        <v>28</v>
      </c>
      <c r="H20" s="307">
        <v>29</v>
      </c>
      <c r="I20" s="307">
        <v>27</v>
      </c>
    </row>
    <row r="21" spans="1:9" x14ac:dyDescent="0.25">
      <c r="A21" s="267"/>
      <c r="B21" s="306"/>
      <c r="C21" s="267"/>
      <c r="D21" s="305"/>
      <c r="E21" s="305"/>
      <c r="F21" s="304"/>
      <c r="G21" s="304"/>
      <c r="H21" s="304"/>
      <c r="I21" s="304"/>
    </row>
    <row r="22" spans="1:9" x14ac:dyDescent="0.25">
      <c r="A22" s="267"/>
      <c r="B22" s="303" t="s">
        <v>2600</v>
      </c>
      <c r="C22" s="302"/>
      <c r="D22" s="301"/>
      <c r="E22" s="301"/>
      <c r="F22" s="300"/>
      <c r="G22" s="300"/>
      <c r="H22" s="300"/>
      <c r="I22" s="300"/>
    </row>
    <row r="23" spans="1:9" ht="7.5" customHeight="1" x14ac:dyDescent="0.25"/>
    <row r="24" spans="1:9" ht="18" x14ac:dyDescent="0.25">
      <c r="B24" s="250" t="s">
        <v>2599</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2598</v>
      </c>
      <c r="C26" s="297"/>
      <c r="D26" s="297"/>
      <c r="E26" s="297"/>
      <c r="F26" s="297" t="s">
        <v>2703</v>
      </c>
      <c r="G26" s="297" t="s">
        <v>2704</v>
      </c>
      <c r="H26" s="297" t="s">
        <v>2705</v>
      </c>
      <c r="I26" s="297" t="s">
        <v>2706</v>
      </c>
    </row>
    <row r="27" spans="1:9" x14ac:dyDescent="0.25">
      <c r="B27" s="282" t="s">
        <v>2597</v>
      </c>
      <c r="F27" s="295">
        <v>452</v>
      </c>
      <c r="G27" s="296">
        <v>453</v>
      </c>
      <c r="H27" s="296">
        <v>453</v>
      </c>
      <c r="I27" s="295">
        <v>447</v>
      </c>
    </row>
    <row r="28" spans="1:9" x14ac:dyDescent="0.25">
      <c r="B28" s="282" t="s">
        <v>2596</v>
      </c>
      <c r="F28" s="295">
        <v>441</v>
      </c>
      <c r="G28" s="296">
        <v>435</v>
      </c>
      <c r="H28" s="296">
        <v>433</v>
      </c>
      <c r="I28" s="295">
        <v>428</v>
      </c>
    </row>
    <row r="29" spans="1:9" x14ac:dyDescent="0.25">
      <c r="B29" s="283" t="s">
        <v>2595</v>
      </c>
      <c r="C29" s="294"/>
      <c r="D29" s="283"/>
      <c r="E29" s="283"/>
      <c r="F29" s="293" t="s">
        <v>2487</v>
      </c>
      <c r="G29" s="293" t="s">
        <v>2487</v>
      </c>
      <c r="H29" s="293" t="s">
        <v>2487</v>
      </c>
      <c r="I29" s="292" t="s">
        <v>2487</v>
      </c>
    </row>
    <row r="30" spans="1:9" x14ac:dyDescent="0.25">
      <c r="B30" s="267"/>
      <c r="C30" s="283" t="s">
        <v>2594</v>
      </c>
      <c r="D30" s="283"/>
      <c r="E30" s="283"/>
      <c r="F30" s="290">
        <v>106</v>
      </c>
      <c r="G30" s="290">
        <v>140</v>
      </c>
      <c r="H30" s="290">
        <v>111</v>
      </c>
      <c r="I30" s="290">
        <v>59</v>
      </c>
    </row>
    <row r="31" spans="1:9" x14ac:dyDescent="0.25">
      <c r="B31" s="267"/>
      <c r="C31" s="283" t="s">
        <v>2593</v>
      </c>
      <c r="D31" s="283"/>
      <c r="E31" s="283"/>
      <c r="F31" s="291" t="s">
        <v>2487</v>
      </c>
      <c r="G31" s="291" t="s">
        <v>2487</v>
      </c>
      <c r="H31" s="291" t="s">
        <v>2487</v>
      </c>
      <c r="I31" s="291" t="s">
        <v>2487</v>
      </c>
    </row>
    <row r="32" spans="1:9" x14ac:dyDescent="0.25">
      <c r="B32" s="267"/>
      <c r="C32" s="283" t="s">
        <v>2592</v>
      </c>
      <c r="D32" s="283"/>
      <c r="E32" s="283"/>
      <c r="F32" s="291">
        <v>109</v>
      </c>
      <c r="G32" s="291">
        <v>83</v>
      </c>
      <c r="H32" s="291">
        <v>106</v>
      </c>
      <c r="I32" s="291">
        <v>153</v>
      </c>
    </row>
    <row r="33" spans="2:9" x14ac:dyDescent="0.25">
      <c r="B33" s="267"/>
      <c r="C33" s="283" t="s">
        <v>2591</v>
      </c>
      <c r="D33" s="283"/>
      <c r="E33" s="283"/>
      <c r="F33" s="291">
        <v>112</v>
      </c>
      <c r="G33" s="291">
        <v>109</v>
      </c>
      <c r="H33" s="291">
        <v>93</v>
      </c>
      <c r="I33" s="291">
        <v>89</v>
      </c>
    </row>
    <row r="34" spans="2:9" x14ac:dyDescent="0.25">
      <c r="B34" s="267"/>
      <c r="C34" s="283" t="s">
        <v>2590</v>
      </c>
      <c r="D34" s="283"/>
      <c r="E34" s="283"/>
      <c r="F34" s="291">
        <v>88</v>
      </c>
      <c r="G34" s="291">
        <v>86</v>
      </c>
      <c r="H34" s="291">
        <v>102</v>
      </c>
      <c r="I34" s="291">
        <v>90</v>
      </c>
    </row>
    <row r="35" spans="2:9" x14ac:dyDescent="0.25">
      <c r="B35" s="267"/>
      <c r="C35" s="283" t="s">
        <v>2589</v>
      </c>
      <c r="D35" s="283"/>
      <c r="E35" s="283"/>
      <c r="F35" s="291">
        <v>25</v>
      </c>
      <c r="G35" s="291">
        <v>27</v>
      </c>
      <c r="H35" s="291">
        <v>31</v>
      </c>
      <c r="I35" s="291">
        <v>33</v>
      </c>
    </row>
    <row r="36" spans="2:9" x14ac:dyDescent="0.25">
      <c r="B36" s="267"/>
      <c r="C36" s="283" t="s">
        <v>2588</v>
      </c>
      <c r="D36" s="283"/>
      <c r="E36" s="283"/>
      <c r="F36" s="290">
        <v>12</v>
      </c>
      <c r="G36" s="290">
        <v>9</v>
      </c>
      <c r="H36" s="290">
        <v>9</v>
      </c>
      <c r="I36" s="290">
        <v>22</v>
      </c>
    </row>
    <row r="37" spans="2:9" x14ac:dyDescent="0.25">
      <c r="B37" s="267"/>
      <c r="C37" s="283" t="s">
        <v>2587</v>
      </c>
      <c r="D37" s="283"/>
      <c r="E37" s="283"/>
      <c r="F37" s="289">
        <v>0</v>
      </c>
      <c r="G37" s="289" t="s">
        <v>2487</v>
      </c>
      <c r="H37" s="289" t="s">
        <v>2487</v>
      </c>
      <c r="I37" s="289">
        <v>0</v>
      </c>
    </row>
    <row r="38" spans="2:9" x14ac:dyDescent="0.25">
      <c r="B38" s="267"/>
      <c r="C38" s="283" t="s">
        <v>2586</v>
      </c>
      <c r="D38" s="283"/>
      <c r="E38" s="283"/>
      <c r="F38" s="289" t="s">
        <v>2487</v>
      </c>
      <c r="G38" s="289" t="s">
        <v>2487</v>
      </c>
      <c r="H38" s="289" t="s">
        <v>2487</v>
      </c>
      <c r="I38" s="289" t="s">
        <v>2487</v>
      </c>
    </row>
    <row r="39" spans="2:9" x14ac:dyDescent="0.25">
      <c r="B39" s="283" t="s">
        <v>2585</v>
      </c>
      <c r="C39" s="283" t="s">
        <v>2584</v>
      </c>
      <c r="D39" s="283"/>
      <c r="E39" s="283"/>
      <c r="F39" s="287">
        <v>0.8</v>
      </c>
      <c r="G39" s="287">
        <v>0.82</v>
      </c>
      <c r="H39" s="287">
        <v>0.82</v>
      </c>
      <c r="I39" s="287">
        <v>0.81</v>
      </c>
    </row>
    <row r="40" spans="2:9" x14ac:dyDescent="0.25">
      <c r="B40" s="267"/>
      <c r="C40" s="283" t="s">
        <v>2583</v>
      </c>
      <c r="D40" s="283"/>
      <c r="E40" s="283"/>
      <c r="F40" s="287">
        <v>0.2</v>
      </c>
      <c r="G40" s="287">
        <v>0.18</v>
      </c>
      <c r="H40" s="287">
        <v>0.18</v>
      </c>
      <c r="I40" s="287">
        <v>0.19</v>
      </c>
    </row>
    <row r="41" spans="2:9" x14ac:dyDescent="0.25">
      <c r="B41" s="267"/>
      <c r="C41" s="283" t="s">
        <v>2582</v>
      </c>
      <c r="D41" s="283"/>
      <c r="E41" s="283"/>
      <c r="F41" s="288" t="s">
        <v>2487</v>
      </c>
      <c r="G41" s="288" t="s">
        <v>2487</v>
      </c>
      <c r="H41" s="288" t="s">
        <v>2487</v>
      </c>
      <c r="I41" s="288" t="s">
        <v>2487</v>
      </c>
    </row>
    <row r="42" spans="2:9" x14ac:dyDescent="0.25">
      <c r="B42" s="283" t="s">
        <v>2581</v>
      </c>
      <c r="C42" s="283" t="s">
        <v>2580</v>
      </c>
      <c r="D42" s="283"/>
      <c r="E42" s="283"/>
      <c r="F42" s="287">
        <v>0.77</v>
      </c>
      <c r="G42" s="287">
        <v>0.79</v>
      </c>
      <c r="H42" s="287">
        <v>0.79</v>
      </c>
      <c r="I42" s="287">
        <v>0.78</v>
      </c>
    </row>
    <row r="43" spans="2:9" x14ac:dyDescent="0.25">
      <c r="B43" s="267"/>
      <c r="C43" s="283" t="s">
        <v>2579</v>
      </c>
      <c r="D43" s="283"/>
      <c r="E43" s="283"/>
      <c r="F43" s="287">
        <v>0.23</v>
      </c>
      <c r="G43" s="287">
        <v>0.21</v>
      </c>
      <c r="H43" s="287">
        <v>0.21</v>
      </c>
      <c r="I43" s="287">
        <v>0.22</v>
      </c>
    </row>
    <row r="44" spans="2:9" x14ac:dyDescent="0.25">
      <c r="B44" s="267"/>
      <c r="C44" s="283" t="s">
        <v>2578</v>
      </c>
      <c r="D44" s="283"/>
      <c r="E44" s="283"/>
      <c r="F44" s="287" t="s">
        <v>2487</v>
      </c>
      <c r="G44" s="287" t="s">
        <v>2487</v>
      </c>
      <c r="H44" s="287" t="s">
        <v>2487</v>
      </c>
      <c r="I44" s="287" t="s">
        <v>2487</v>
      </c>
    </row>
    <row r="45" spans="2:9" x14ac:dyDescent="0.25">
      <c r="B45" s="283" t="s">
        <v>2577</v>
      </c>
      <c r="C45" s="283" t="s">
        <v>208</v>
      </c>
      <c r="D45" s="283"/>
      <c r="E45" s="283"/>
      <c r="F45" s="286">
        <v>0.96</v>
      </c>
      <c r="G45" s="286">
        <v>0.97</v>
      </c>
      <c r="H45" s="286">
        <v>0.97</v>
      </c>
      <c r="I45" s="286">
        <v>0.97</v>
      </c>
    </row>
    <row r="46" spans="2:9" x14ac:dyDescent="0.25">
      <c r="B46" s="267"/>
      <c r="C46" s="283" t="s">
        <v>195</v>
      </c>
      <c r="D46" s="283"/>
      <c r="E46" s="283"/>
      <c r="F46" s="286">
        <v>0</v>
      </c>
      <c r="G46" s="286">
        <v>0</v>
      </c>
      <c r="H46" s="286">
        <v>0</v>
      </c>
      <c r="I46" s="286">
        <v>0.01</v>
      </c>
    </row>
    <row r="47" spans="2:9" x14ac:dyDescent="0.25">
      <c r="B47" s="267"/>
      <c r="C47" s="283" t="s">
        <v>214</v>
      </c>
      <c r="D47" s="283"/>
      <c r="E47" s="283"/>
      <c r="F47" s="285">
        <v>0.02</v>
      </c>
      <c r="G47" s="285">
        <v>0.02</v>
      </c>
      <c r="H47" s="285">
        <v>0.02</v>
      </c>
      <c r="I47" s="285">
        <v>0.02</v>
      </c>
    </row>
    <row r="48" spans="2:9" x14ac:dyDescent="0.25">
      <c r="B48" s="267"/>
      <c r="C48" s="283" t="s">
        <v>1139</v>
      </c>
      <c r="D48" s="283"/>
      <c r="E48" s="283"/>
      <c r="F48" s="285" t="s">
        <v>2487</v>
      </c>
      <c r="G48" s="285" t="s">
        <v>2487</v>
      </c>
      <c r="H48" s="285" t="s">
        <v>2487</v>
      </c>
      <c r="I48" s="285" t="s">
        <v>2487</v>
      </c>
    </row>
    <row r="49" spans="2:11" x14ac:dyDescent="0.25">
      <c r="B49" s="267"/>
      <c r="C49" s="283" t="s">
        <v>199</v>
      </c>
      <c r="D49" s="283"/>
      <c r="E49" s="283"/>
      <c r="F49" s="285">
        <v>0.01</v>
      </c>
      <c r="G49" s="285">
        <v>0.01</v>
      </c>
      <c r="H49" s="285">
        <v>0.01</v>
      </c>
      <c r="I49" s="285">
        <v>0.01</v>
      </c>
    </row>
    <row r="50" spans="2:11" x14ac:dyDescent="0.25">
      <c r="B50" s="267"/>
      <c r="C50" s="283" t="s">
        <v>1141</v>
      </c>
      <c r="D50" s="283"/>
      <c r="E50" s="283"/>
      <c r="F50" s="285" t="s">
        <v>2487</v>
      </c>
      <c r="G50" s="285" t="s">
        <v>2487</v>
      </c>
      <c r="H50" s="285" t="s">
        <v>2487</v>
      </c>
      <c r="I50" s="285" t="s">
        <v>2487</v>
      </c>
    </row>
    <row r="51" spans="2:11" x14ac:dyDescent="0.25">
      <c r="B51" s="267"/>
      <c r="C51" s="283" t="s">
        <v>128</v>
      </c>
      <c r="D51" s="283"/>
      <c r="E51" s="283"/>
      <c r="F51" s="285" t="s">
        <v>2487</v>
      </c>
      <c r="G51" s="285" t="s">
        <v>2487</v>
      </c>
      <c r="H51" s="285" t="s">
        <v>2487</v>
      </c>
      <c r="I51" s="285" t="s">
        <v>2487</v>
      </c>
    </row>
    <row r="52" spans="2:11" x14ac:dyDescent="0.25">
      <c r="B52" s="283" t="s">
        <v>2576</v>
      </c>
      <c r="C52" s="267"/>
      <c r="D52" s="267"/>
      <c r="E52" s="267"/>
      <c r="F52" s="284">
        <v>1</v>
      </c>
      <c r="G52" s="284">
        <v>1</v>
      </c>
      <c r="H52" s="284">
        <v>1</v>
      </c>
      <c r="I52" s="284">
        <v>1</v>
      </c>
    </row>
    <row r="53" spans="2:11" x14ac:dyDescent="0.25">
      <c r="B53" s="283" t="s">
        <v>2575</v>
      </c>
      <c r="C53" s="267"/>
      <c r="D53" s="267"/>
      <c r="E53" s="267"/>
      <c r="F53" s="284">
        <v>1</v>
      </c>
      <c r="G53" s="284">
        <v>1</v>
      </c>
      <c r="H53" s="284">
        <v>1</v>
      </c>
      <c r="I53" s="284">
        <v>1</v>
      </c>
    </row>
    <row r="54" spans="2:11" x14ac:dyDescent="0.25">
      <c r="B54" s="283" t="s">
        <v>2574</v>
      </c>
      <c r="C54" s="267"/>
      <c r="D54" s="267"/>
      <c r="E54" s="267"/>
      <c r="F54" s="284">
        <v>1</v>
      </c>
      <c r="G54" s="284">
        <v>1</v>
      </c>
      <c r="H54" s="284">
        <v>1</v>
      </c>
      <c r="I54" s="284">
        <v>1</v>
      </c>
    </row>
    <row r="55" spans="2:11" x14ac:dyDescent="0.25">
      <c r="B55" s="283" t="s">
        <v>2573</v>
      </c>
      <c r="C55" s="283"/>
      <c r="D55" s="283"/>
      <c r="E55" s="283"/>
      <c r="F55" s="280"/>
      <c r="G55" s="281"/>
      <c r="H55" s="281"/>
      <c r="I55" s="280"/>
    </row>
    <row r="56" spans="2:11" x14ac:dyDescent="0.25">
      <c r="B56" s="267"/>
      <c r="C56" s="283" t="s">
        <v>2698</v>
      </c>
      <c r="D56" s="283"/>
      <c r="E56" s="283"/>
      <c r="F56" s="280" t="s">
        <v>2565</v>
      </c>
      <c r="G56" s="281" t="s">
        <v>2565</v>
      </c>
      <c r="H56" s="281" t="s">
        <v>2565</v>
      </c>
      <c r="I56" s="280" t="s">
        <v>2565</v>
      </c>
    </row>
    <row r="57" spans="2:11" x14ac:dyDescent="0.25">
      <c r="C57" s="282" t="s">
        <v>2572</v>
      </c>
      <c r="D57" s="282"/>
      <c r="E57" s="282"/>
      <c r="F57" s="280" t="s">
        <v>2565</v>
      </c>
      <c r="G57" s="281" t="s">
        <v>2565</v>
      </c>
      <c r="H57" s="281" t="s">
        <v>2565</v>
      </c>
      <c r="I57" s="280" t="s">
        <v>2565</v>
      </c>
    </row>
    <row r="58" spans="2:11" x14ac:dyDescent="0.25">
      <c r="C58" s="282" t="s">
        <v>2697</v>
      </c>
      <c r="D58" s="282"/>
      <c r="E58" s="282"/>
      <c r="F58" s="280" t="s">
        <v>2565</v>
      </c>
      <c r="G58" s="281" t="s">
        <v>2565</v>
      </c>
      <c r="H58" s="281" t="s">
        <v>2565</v>
      </c>
      <c r="I58" s="280" t="s">
        <v>2565</v>
      </c>
    </row>
    <row r="59" spans="2:11" ht="27" customHeight="1" x14ac:dyDescent="0.25">
      <c r="B59" s="404" t="s">
        <v>2571</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2570</v>
      </c>
      <c r="K61"/>
    </row>
    <row r="62" spans="2:11" x14ac:dyDescent="0.25">
      <c r="B62" s="278" t="s">
        <v>2569</v>
      </c>
      <c r="C62" s="277" t="s">
        <v>2565</v>
      </c>
      <c r="D62" s="277" t="s">
        <v>2564</v>
      </c>
      <c r="E62" s="277" t="s">
        <v>2563</v>
      </c>
      <c r="F62" s="277" t="s">
        <v>2562</v>
      </c>
      <c r="G62" s="277" t="s">
        <v>2561</v>
      </c>
      <c r="H62" s="277" t="s">
        <v>2560</v>
      </c>
      <c r="I62" s="277" t="s">
        <v>2559</v>
      </c>
      <c r="J62" s="277" t="s">
        <v>2558</v>
      </c>
      <c r="K62" s="277" t="s">
        <v>2557</v>
      </c>
    </row>
    <row r="63" spans="2:11" x14ac:dyDescent="0.25">
      <c r="B63" s="277" t="s">
        <v>2568</v>
      </c>
      <c r="C63" s="277"/>
      <c r="D63" s="277"/>
      <c r="E63" s="277"/>
      <c r="F63" s="277"/>
      <c r="G63" s="277"/>
      <c r="H63" s="277"/>
      <c r="I63" s="277"/>
      <c r="J63" s="277"/>
      <c r="K63" s="277"/>
    </row>
    <row r="64" spans="2:11" x14ac:dyDescent="0.25">
      <c r="B64" s="277" t="s">
        <v>2554</v>
      </c>
      <c r="C64" s="279">
        <v>9.6814312784398489</v>
      </c>
      <c r="D64" s="275"/>
      <c r="E64" s="277"/>
      <c r="F64" s="277"/>
      <c r="G64" s="277"/>
      <c r="H64" s="277"/>
      <c r="I64" s="277"/>
      <c r="J64" s="277"/>
      <c r="K64" s="277"/>
    </row>
    <row r="65" spans="2:11" x14ac:dyDescent="0.25">
      <c r="B65" s="277" t="s">
        <v>2553</v>
      </c>
      <c r="C65" s="279">
        <v>16.986533402357331</v>
      </c>
      <c r="D65" s="275"/>
      <c r="E65" s="277"/>
      <c r="F65" s="277"/>
      <c r="G65" s="277"/>
      <c r="H65" s="277"/>
      <c r="I65" s="277"/>
      <c r="J65" s="277"/>
      <c r="K65" s="277"/>
    </row>
    <row r="66" spans="2:11" x14ac:dyDescent="0.25">
      <c r="B66" s="277" t="s">
        <v>2544</v>
      </c>
      <c r="C66" s="279">
        <v>3.388029885960643</v>
      </c>
      <c r="D66" s="275"/>
      <c r="E66" s="277"/>
      <c r="F66" s="277"/>
      <c r="G66" s="277"/>
      <c r="H66" s="277"/>
      <c r="I66" s="277"/>
      <c r="J66" s="277"/>
      <c r="K66" s="277"/>
    </row>
    <row r="67" spans="2:11" x14ac:dyDescent="0.25">
      <c r="B67" s="277" t="s">
        <v>130</v>
      </c>
      <c r="C67" s="279">
        <v>30.055994566757825</v>
      </c>
      <c r="D67" s="275">
        <v>0</v>
      </c>
      <c r="E67" s="277">
        <v>0</v>
      </c>
      <c r="F67" s="277">
        <v>0</v>
      </c>
      <c r="G67" s="277">
        <v>0</v>
      </c>
      <c r="H67" s="277">
        <v>0</v>
      </c>
      <c r="I67" s="277">
        <v>0</v>
      </c>
      <c r="J67" s="277">
        <v>0</v>
      </c>
      <c r="K67" s="277">
        <v>0</v>
      </c>
    </row>
    <row r="68" spans="2:11" x14ac:dyDescent="0.25">
      <c r="C68" s="272"/>
    </row>
    <row r="69" spans="2:11" x14ac:dyDescent="0.25">
      <c r="B69" s="198" t="s">
        <v>2567</v>
      </c>
    </row>
    <row r="70" spans="2:11" x14ac:dyDescent="0.25">
      <c r="B70" s="278" t="s">
        <v>2566</v>
      </c>
      <c r="C70" s="277" t="s">
        <v>2565</v>
      </c>
      <c r="D70" s="277" t="s">
        <v>2564</v>
      </c>
      <c r="E70" s="277" t="s">
        <v>2563</v>
      </c>
      <c r="F70" s="277" t="s">
        <v>2562</v>
      </c>
      <c r="G70" s="277" t="s">
        <v>2561</v>
      </c>
      <c r="H70" s="277" t="s">
        <v>2560</v>
      </c>
      <c r="I70" s="277" t="s">
        <v>2559</v>
      </c>
      <c r="J70" s="277" t="s">
        <v>2558</v>
      </c>
      <c r="K70" s="277" t="s">
        <v>2557</v>
      </c>
    </row>
    <row r="71" spans="2:11" x14ac:dyDescent="0.25">
      <c r="B71" s="277" t="s">
        <v>2552</v>
      </c>
      <c r="C71" s="275">
        <v>3.3162276066927761</v>
      </c>
      <c r="D71" s="275">
        <v>0</v>
      </c>
      <c r="E71" s="277">
        <v>0</v>
      </c>
      <c r="F71" s="277"/>
      <c r="G71" s="277"/>
      <c r="H71" s="277"/>
      <c r="I71" s="277"/>
      <c r="J71" s="277"/>
      <c r="K71" s="277"/>
    </row>
    <row r="72" spans="2:11" x14ac:dyDescent="0.25">
      <c r="B72" s="277" t="s">
        <v>2551</v>
      </c>
      <c r="C72" s="276"/>
      <c r="D72" s="275"/>
      <c r="E72" s="277"/>
      <c r="F72" s="277"/>
      <c r="G72" s="277"/>
      <c r="H72" s="277"/>
      <c r="I72" s="277"/>
      <c r="J72" s="277"/>
      <c r="K72" s="277"/>
    </row>
    <row r="73" spans="2:11" x14ac:dyDescent="0.25">
      <c r="B73" s="277" t="s">
        <v>2242</v>
      </c>
      <c r="C73" s="276">
        <v>26.739772393028293</v>
      </c>
      <c r="D73" s="275">
        <v>0</v>
      </c>
      <c r="E73" s="277">
        <v>0</v>
      </c>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30.05599999972107</v>
      </c>
      <c r="D75" s="275">
        <v>0</v>
      </c>
      <c r="E75" s="277">
        <v>0</v>
      </c>
      <c r="F75" s="277">
        <v>0</v>
      </c>
      <c r="G75" s="277">
        <v>0</v>
      </c>
      <c r="H75" s="277">
        <v>0</v>
      </c>
      <c r="I75" s="277">
        <v>0</v>
      </c>
      <c r="J75" s="277">
        <v>0</v>
      </c>
      <c r="K75" s="277">
        <v>0</v>
      </c>
    </row>
    <row r="76" spans="2:11" x14ac:dyDescent="0.25">
      <c r="C76" s="272"/>
    </row>
    <row r="77" spans="2:11" x14ac:dyDescent="0.25">
      <c r="B77" s="198" t="s">
        <v>2556</v>
      </c>
    </row>
    <row r="78" spans="2:11" x14ac:dyDescent="0.25">
      <c r="B78" s="278" t="s">
        <v>2555</v>
      </c>
      <c r="C78" s="277" t="s">
        <v>2554</v>
      </c>
      <c r="D78" s="277" t="s">
        <v>2553</v>
      </c>
      <c r="E78" s="277" t="s">
        <v>2544</v>
      </c>
      <c r="F78" s="277" t="s">
        <v>130</v>
      </c>
    </row>
    <row r="79" spans="2:11" x14ac:dyDescent="0.25">
      <c r="B79" s="277" t="s">
        <v>2552</v>
      </c>
      <c r="C79" s="275">
        <v>3.3162276066927761</v>
      </c>
      <c r="D79" s="275"/>
      <c r="E79" s="275"/>
      <c r="F79" s="275">
        <v>3.3162276066927761</v>
      </c>
    </row>
    <row r="80" spans="2:11" x14ac:dyDescent="0.25">
      <c r="B80" s="277" t="s">
        <v>2551</v>
      </c>
      <c r="C80" s="276"/>
      <c r="D80" s="275"/>
      <c r="E80" s="275"/>
      <c r="F80" s="275">
        <v>0</v>
      </c>
    </row>
    <row r="81" spans="2:11" x14ac:dyDescent="0.25">
      <c r="B81" s="277" t="s">
        <v>2242</v>
      </c>
      <c r="C81" s="276">
        <v>6.3652036717470741</v>
      </c>
      <c r="D81" s="275">
        <v>16.986533402357331</v>
      </c>
      <c r="E81" s="275">
        <v>3.388029885960643</v>
      </c>
      <c r="F81" s="275">
        <v>26.739766960065047</v>
      </c>
    </row>
    <row r="82" spans="2:11" ht="15" customHeight="1" x14ac:dyDescent="0.25">
      <c r="B82" s="270" t="s">
        <v>2243</v>
      </c>
      <c r="C82" s="276"/>
      <c r="D82" s="275"/>
      <c r="E82" s="275"/>
      <c r="F82" s="275">
        <v>0</v>
      </c>
    </row>
    <row r="83" spans="2:11" x14ac:dyDescent="0.25">
      <c r="B83" s="277" t="s">
        <v>130</v>
      </c>
      <c r="C83" s="276">
        <v>9.6814312784398506</v>
      </c>
      <c r="D83" s="275">
        <v>16.986533402357331</v>
      </c>
      <c r="E83" s="275">
        <v>3.388029885960643</v>
      </c>
      <c r="F83" s="275">
        <v>30.055994566757825</v>
      </c>
    </row>
    <row r="84" spans="2:11" x14ac:dyDescent="0.25">
      <c r="C84" s="272"/>
    </row>
    <row r="85" spans="2:11" s="258" customFormat="1" x14ac:dyDescent="0.25">
      <c r="B85" s="198" t="s">
        <v>2550</v>
      </c>
      <c r="C85" s="18"/>
      <c r="D85" s="18"/>
      <c r="E85" s="18"/>
      <c r="F85" s="18"/>
      <c r="G85" s="18"/>
      <c r="H85" s="18"/>
      <c r="I85" s="18"/>
      <c r="J85" s="18"/>
      <c r="K85" s="18"/>
    </row>
    <row r="86" spans="2:11" x14ac:dyDescent="0.25">
      <c r="B86" s="405" t="s">
        <v>2549</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2548</v>
      </c>
      <c r="C89" s="268"/>
      <c r="D89" s="267"/>
    </row>
    <row r="90" spans="2:11" x14ac:dyDescent="0.25">
      <c r="B90" s="270" t="s">
        <v>2546</v>
      </c>
      <c r="C90" s="269">
        <v>0</v>
      </c>
      <c r="D90" s="267"/>
    </row>
    <row r="91" spans="2:11" x14ac:dyDescent="0.25">
      <c r="B91" s="270" t="s">
        <v>2545</v>
      </c>
      <c r="C91" s="269">
        <v>0</v>
      </c>
      <c r="D91" s="267"/>
    </row>
    <row r="92" spans="2:11" x14ac:dyDescent="0.25">
      <c r="B92" s="270" t="s">
        <v>2544</v>
      </c>
      <c r="C92" s="269">
        <v>0</v>
      </c>
      <c r="D92" s="267"/>
    </row>
    <row r="93" spans="2:11" x14ac:dyDescent="0.25">
      <c r="B93" s="270" t="s">
        <v>130</v>
      </c>
      <c r="C93" s="269">
        <v>0</v>
      </c>
      <c r="D93" s="267"/>
    </row>
    <row r="94" spans="2:11" x14ac:dyDescent="0.25">
      <c r="B94" s="267"/>
      <c r="C94" s="267"/>
      <c r="D94" s="267"/>
    </row>
    <row r="95" spans="2:11" x14ac:dyDescent="0.25">
      <c r="B95" s="271" t="s">
        <v>2547</v>
      </c>
      <c r="C95" s="268"/>
      <c r="D95" s="267"/>
    </row>
    <row r="96" spans="2:11" x14ac:dyDescent="0.25">
      <c r="B96" s="270" t="s">
        <v>2546</v>
      </c>
      <c r="C96" s="269">
        <v>0</v>
      </c>
      <c r="D96" s="267"/>
    </row>
    <row r="97" spans="2:6" x14ac:dyDescent="0.25">
      <c r="B97" s="270" t="s">
        <v>2545</v>
      </c>
      <c r="C97" s="269">
        <v>0</v>
      </c>
      <c r="D97" s="267"/>
    </row>
    <row r="98" spans="2:6" x14ac:dyDescent="0.25">
      <c r="B98" s="270" t="s">
        <v>2544</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2543</v>
      </c>
      <c r="C103" s="408"/>
      <c r="D103" s="408"/>
      <c r="E103" s="408"/>
      <c r="F103" s="408"/>
    </row>
    <row r="104" spans="2:6" ht="18" x14ac:dyDescent="0.25">
      <c r="B104" s="256"/>
      <c r="C104" s="266"/>
      <c r="D104" s="265"/>
      <c r="E104" s="265"/>
      <c r="F104" s="265"/>
    </row>
    <row r="105" spans="2:6" x14ac:dyDescent="0.25">
      <c r="B105" s="264" t="s">
        <v>2542</v>
      </c>
      <c r="C105" s="262">
        <v>449</v>
      </c>
    </row>
    <row r="106" spans="2:6" x14ac:dyDescent="0.25">
      <c r="B106" s="263" t="s">
        <v>2541</v>
      </c>
      <c r="C106" s="379">
        <v>1</v>
      </c>
      <c r="D106"/>
    </row>
    <row r="107" spans="2:6" x14ac:dyDescent="0.25">
      <c r="B107" s="263" t="s">
        <v>2540</v>
      </c>
      <c r="C107" s="262"/>
    </row>
    <row r="108" spans="2:6" x14ac:dyDescent="0.25">
      <c r="B108" s="263" t="s">
        <v>2539</v>
      </c>
      <c r="C108" s="262"/>
    </row>
    <row r="109" spans="2:6" x14ac:dyDescent="0.25">
      <c r="B109" s="263" t="s">
        <v>2538</v>
      </c>
      <c r="C109" s="262"/>
    </row>
    <row r="110" spans="2:6" x14ac:dyDescent="0.25">
      <c r="B110" s="263" t="s">
        <v>2537</v>
      </c>
      <c r="C110" s="262"/>
    </row>
    <row r="111" spans="2:6" x14ac:dyDescent="0.25">
      <c r="B111" s="263" t="s">
        <v>2536</v>
      </c>
      <c r="C111" s="262"/>
    </row>
    <row r="112" spans="2:6" x14ac:dyDescent="0.25">
      <c r="B112" s="263" t="s">
        <v>2535</v>
      </c>
      <c r="C112" s="262"/>
    </row>
    <row r="113" spans="2:6" x14ac:dyDescent="0.25">
      <c r="B113" s="261"/>
      <c r="C113" s="1"/>
    </row>
    <row r="115" spans="2:6" ht="18" x14ac:dyDescent="0.25">
      <c r="B115" s="408" t="s">
        <v>2534</v>
      </c>
      <c r="C115" s="408"/>
      <c r="D115" s="408"/>
      <c r="E115" s="408"/>
      <c r="F115" s="408"/>
    </row>
    <row r="116" spans="2:6" ht="18" x14ac:dyDescent="0.25">
      <c r="B116" s="256"/>
      <c r="C116" s="402" t="s">
        <v>2529</v>
      </c>
      <c r="D116" s="402"/>
      <c r="E116" s="402"/>
      <c r="F116" s="402"/>
    </row>
    <row r="117" spans="2:6" x14ac:dyDescent="0.25">
      <c r="B117" s="253" t="s">
        <v>2533</v>
      </c>
      <c r="C117" s="409"/>
      <c r="D117" s="409"/>
      <c r="E117" s="409"/>
      <c r="F117" s="409"/>
    </row>
    <row r="118" spans="2:6" x14ac:dyDescent="0.25">
      <c r="B118" s="253"/>
      <c r="C118" s="260"/>
      <c r="D118" s="260"/>
      <c r="E118" s="260"/>
      <c r="F118" s="260"/>
    </row>
    <row r="119" spans="2:6" x14ac:dyDescent="0.25">
      <c r="B119" s="252" t="s">
        <v>2532</v>
      </c>
      <c r="C119" s="410"/>
      <c r="D119" s="410"/>
      <c r="E119" s="410"/>
      <c r="F119" s="410"/>
    </row>
    <row r="120" spans="2:6" x14ac:dyDescent="0.25">
      <c r="B120" s="259" t="s">
        <v>2531</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2530</v>
      </c>
      <c r="C124" s="408"/>
      <c r="D124" s="408"/>
      <c r="E124" s="408"/>
      <c r="F124" s="408"/>
    </row>
    <row r="125" spans="2:6" ht="18" x14ac:dyDescent="0.25">
      <c r="B125" s="256"/>
      <c r="C125" s="402" t="s">
        <v>2529</v>
      </c>
      <c r="D125" s="402"/>
      <c r="E125" s="402"/>
      <c r="F125" s="402"/>
    </row>
    <row r="126" spans="2:6" x14ac:dyDescent="0.25">
      <c r="B126" s="255"/>
      <c r="C126" s="411" t="s">
        <v>2528</v>
      </c>
      <c r="D126" s="411"/>
      <c r="E126" s="411" t="s">
        <v>2527</v>
      </c>
      <c r="F126" s="411"/>
    </row>
    <row r="127" spans="2:6" ht="30" x14ac:dyDescent="0.25">
      <c r="B127" s="254" t="s">
        <v>2526</v>
      </c>
      <c r="C127" s="409" t="s">
        <v>2523</v>
      </c>
      <c r="D127" s="409"/>
      <c r="E127" s="409"/>
      <c r="F127" s="409"/>
    </row>
    <row r="128" spans="2:6" x14ac:dyDescent="0.25">
      <c r="B128" s="253" t="s">
        <v>2525</v>
      </c>
      <c r="C128" s="409" t="s">
        <v>2523</v>
      </c>
      <c r="D128" s="409"/>
      <c r="E128" s="409"/>
      <c r="F128" s="409"/>
    </row>
    <row r="129" spans="2:9" x14ac:dyDescent="0.25">
      <c r="B129" s="252" t="s">
        <v>2524</v>
      </c>
      <c r="C129" s="410"/>
      <c r="D129" s="410"/>
      <c r="E129" s="410" t="s">
        <v>2523</v>
      </c>
      <c r="F129" s="410"/>
    </row>
    <row r="130" spans="2:9" x14ac:dyDescent="0.25">
      <c r="B130" s="251" t="s">
        <v>2522</v>
      </c>
    </row>
    <row r="131" spans="2:9" x14ac:dyDescent="0.25">
      <c r="I131" s="217" t="s">
        <v>2486</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2699</v>
      </c>
      <c r="K4" s="340" t="s">
        <v>2627</v>
      </c>
      <c r="L4" s="339">
        <v>45291</v>
      </c>
    </row>
    <row r="5" spans="1:13" x14ac:dyDescent="0.25">
      <c r="B5" s="338" t="s">
        <v>2626</v>
      </c>
    </row>
    <row r="7" spans="1:13" ht="15.75" x14ac:dyDescent="0.25">
      <c r="B7" s="337" t="s">
        <v>2625</v>
      </c>
    </row>
    <row r="8" spans="1:13" ht="3.75" customHeight="1" x14ac:dyDescent="0.25">
      <c r="B8" s="337"/>
    </row>
    <row r="9" spans="1:13" x14ac:dyDescent="0.25">
      <c r="B9" s="336" t="s">
        <v>2468</v>
      </c>
      <c r="C9" s="328"/>
      <c r="D9" s="328"/>
      <c r="E9" s="328"/>
      <c r="F9" s="328"/>
      <c r="G9" s="328"/>
      <c r="H9" s="328"/>
      <c r="I9" s="328"/>
      <c r="J9" s="328"/>
      <c r="K9" s="328"/>
      <c r="L9" s="328"/>
      <c r="M9" s="328"/>
    </row>
    <row r="10" spans="1:13" ht="45" x14ac:dyDescent="0.25">
      <c r="A10" s="267"/>
      <c r="B10" s="302"/>
      <c r="C10" s="326" t="s">
        <v>2623</v>
      </c>
      <c r="D10" s="325" t="s">
        <v>2622</v>
      </c>
      <c r="E10" s="325" t="s">
        <v>2621</v>
      </c>
      <c r="F10" s="325" t="s">
        <v>2620</v>
      </c>
      <c r="G10" s="325" t="s">
        <v>2619</v>
      </c>
      <c r="H10" s="325" t="s">
        <v>2618</v>
      </c>
      <c r="I10" s="325" t="s">
        <v>2617</v>
      </c>
      <c r="J10" s="325" t="s">
        <v>766</v>
      </c>
      <c r="K10" s="325" t="s">
        <v>2616</v>
      </c>
      <c r="L10" s="325" t="s">
        <v>128</v>
      </c>
      <c r="M10" s="324" t="s">
        <v>130</v>
      </c>
    </row>
    <row r="11" spans="1:13" x14ac:dyDescent="0.25">
      <c r="A11" s="267"/>
      <c r="B11" s="323" t="s">
        <v>130</v>
      </c>
      <c r="C11" s="335">
        <v>153151</v>
      </c>
      <c r="D11" s="334">
        <v>13512</v>
      </c>
      <c r="E11" s="334">
        <v>953</v>
      </c>
      <c r="F11" s="334">
        <v>1007</v>
      </c>
      <c r="G11" s="334">
        <v>9648</v>
      </c>
      <c r="H11" s="334">
        <v>618</v>
      </c>
      <c r="I11" s="334">
        <v>4793</v>
      </c>
      <c r="J11" s="334">
        <v>8156</v>
      </c>
      <c r="K11" s="334">
        <v>403</v>
      </c>
      <c r="L11" s="334">
        <v>169</v>
      </c>
      <c r="M11" s="333">
        <v>192410</v>
      </c>
    </row>
    <row r="12" spans="1:13" x14ac:dyDescent="0.25">
      <c r="A12" s="267"/>
      <c r="B12" s="319" t="s">
        <v>2614</v>
      </c>
      <c r="C12" s="318">
        <v>80</v>
      </c>
      <c r="D12" s="318">
        <v>7</v>
      </c>
      <c r="E12" s="318">
        <v>0</v>
      </c>
      <c r="F12" s="318">
        <v>1</v>
      </c>
      <c r="G12" s="318">
        <v>5</v>
      </c>
      <c r="H12" s="318">
        <v>0</v>
      </c>
      <c r="I12" s="318">
        <v>2</v>
      </c>
      <c r="J12" s="318">
        <v>4</v>
      </c>
      <c r="K12" s="318">
        <v>0</v>
      </c>
      <c r="L12" s="318">
        <v>0</v>
      </c>
      <c r="M12" s="318">
        <v>99</v>
      </c>
    </row>
    <row r="13" spans="1:13" x14ac:dyDescent="0.25">
      <c r="A13" s="267"/>
      <c r="B13" s="267"/>
      <c r="C13" s="332"/>
    </row>
    <row r="14" spans="1:13" ht="15.75" x14ac:dyDescent="0.25">
      <c r="A14" s="267"/>
      <c r="B14" s="331" t="s">
        <v>2624</v>
      </c>
      <c r="C14" s="267"/>
    </row>
    <row r="15" spans="1:13" ht="3.75" customHeight="1" x14ac:dyDescent="0.25">
      <c r="A15" s="267"/>
      <c r="B15" s="331"/>
      <c r="C15" s="267"/>
    </row>
    <row r="16" spans="1:13" x14ac:dyDescent="0.25">
      <c r="A16" s="267"/>
      <c r="B16" s="330" t="s">
        <v>2466</v>
      </c>
      <c r="C16" s="329"/>
      <c r="D16" s="328"/>
      <c r="E16" s="328"/>
      <c r="F16" s="328"/>
      <c r="G16" s="328"/>
      <c r="H16" s="328"/>
      <c r="I16" s="328"/>
      <c r="J16" s="328"/>
      <c r="K16" s="328"/>
      <c r="L16" s="328"/>
      <c r="M16" s="328"/>
    </row>
    <row r="17" spans="1:14" ht="45" x14ac:dyDescent="0.25">
      <c r="A17" s="267"/>
      <c r="B17" s="302"/>
      <c r="C17" s="326" t="s">
        <v>2623</v>
      </c>
      <c r="D17" s="325" t="s">
        <v>2622</v>
      </c>
      <c r="E17" s="325" t="s">
        <v>2621</v>
      </c>
      <c r="F17" s="325" t="s">
        <v>2620</v>
      </c>
      <c r="G17" s="325" t="s">
        <v>2619</v>
      </c>
      <c r="H17" s="325" t="s">
        <v>2618</v>
      </c>
      <c r="I17" s="325" t="s">
        <v>2617</v>
      </c>
      <c r="J17" s="325" t="s">
        <v>766</v>
      </c>
      <c r="K17" s="325" t="s">
        <v>2616</v>
      </c>
      <c r="L17" s="325" t="s">
        <v>128</v>
      </c>
      <c r="M17" s="324" t="s">
        <v>130</v>
      </c>
    </row>
    <row r="18" spans="1:14" x14ac:dyDescent="0.25">
      <c r="A18" s="267"/>
      <c r="B18" s="323" t="s">
        <v>130</v>
      </c>
      <c r="C18" s="322">
        <v>232.01</v>
      </c>
      <c r="D18" s="321">
        <v>12.14</v>
      </c>
      <c r="E18" s="321">
        <v>1.8</v>
      </c>
      <c r="F18" s="321">
        <v>6.9</v>
      </c>
      <c r="G18" s="321">
        <v>69.72</v>
      </c>
      <c r="H18" s="321">
        <v>16.38</v>
      </c>
      <c r="I18" s="321">
        <v>72.87</v>
      </c>
      <c r="J18" s="321">
        <v>31.74</v>
      </c>
      <c r="K18" s="321">
        <v>7.52</v>
      </c>
      <c r="L18" s="321">
        <v>1.2</v>
      </c>
      <c r="M18" s="320">
        <v>452.28</v>
      </c>
    </row>
    <row r="19" spans="1:14" x14ac:dyDescent="0.25">
      <c r="A19" s="267"/>
      <c r="B19" s="319" t="s">
        <v>2614</v>
      </c>
      <c r="C19" s="318">
        <v>51.297868576987703</v>
      </c>
      <c r="D19" s="318">
        <v>2.6841779428672505</v>
      </c>
      <c r="E19" s="318">
        <v>0.39798355001326613</v>
      </c>
      <c r="F19" s="318">
        <v>1.5256036083841871</v>
      </c>
      <c r="G19" s="318">
        <v>15.415229503847176</v>
      </c>
      <c r="H19" s="318">
        <v>3.6216503051207214</v>
      </c>
      <c r="I19" s="318">
        <v>16.111700716370393</v>
      </c>
      <c r="J19" s="318">
        <v>7.0177765985672584</v>
      </c>
      <c r="K19" s="318">
        <v>1.6626868311665339</v>
      </c>
      <c r="L19" s="318">
        <v>0.26532236667551073</v>
      </c>
      <c r="M19" s="317">
        <v>100</v>
      </c>
    </row>
    <row r="20" spans="1:14" x14ac:dyDescent="0.25">
      <c r="A20" s="267"/>
      <c r="B20" s="267"/>
      <c r="C20" s="267"/>
    </row>
    <row r="21" spans="1:14" ht="15.75" x14ac:dyDescent="0.25">
      <c r="A21" s="267"/>
      <c r="B21" s="331" t="s">
        <v>2615</v>
      </c>
      <c r="C21" s="267"/>
    </row>
    <row r="22" spans="1:14" ht="3.75" customHeight="1" x14ac:dyDescent="0.25">
      <c r="A22" s="267"/>
      <c r="B22" s="331"/>
      <c r="C22" s="267"/>
    </row>
    <row r="23" spans="1:14" x14ac:dyDescent="0.25">
      <c r="A23" s="267"/>
      <c r="B23" s="330" t="s">
        <v>2464</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127.1</v>
      </c>
      <c r="D26" s="321">
        <v>118.3</v>
      </c>
      <c r="E26" s="321">
        <v>77.8</v>
      </c>
      <c r="F26" s="321">
        <v>32.200000000000003</v>
      </c>
      <c r="G26" s="321">
        <v>22.2</v>
      </c>
      <c r="H26" s="321">
        <v>74.7</v>
      </c>
      <c r="I26" s="320">
        <v>452.3</v>
      </c>
    </row>
    <row r="27" spans="1:14" x14ac:dyDescent="0.25">
      <c r="A27" s="267"/>
      <c r="B27" s="319" t="s">
        <v>2614</v>
      </c>
      <c r="C27" s="318">
        <v>28.11</v>
      </c>
      <c r="D27" s="318">
        <v>26.15</v>
      </c>
      <c r="E27" s="318">
        <v>17.2</v>
      </c>
      <c r="F27" s="318">
        <v>7.12</v>
      </c>
      <c r="G27" s="318">
        <v>4.91</v>
      </c>
      <c r="H27" s="318">
        <v>16.52</v>
      </c>
      <c r="I27" s="317">
        <v>100</v>
      </c>
    </row>
    <row r="28" spans="1:14" x14ac:dyDescent="0.25">
      <c r="A28" s="267"/>
      <c r="B28" s="267"/>
      <c r="C28" s="267"/>
    </row>
    <row r="29" spans="1:14" x14ac:dyDescent="0.25">
      <c r="N29" s="217" t="s">
        <v>2486</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2648</v>
      </c>
    </row>
    <row r="6" spans="2:14" ht="3.75" customHeight="1" x14ac:dyDescent="0.25">
      <c r="B6" s="337"/>
    </row>
    <row r="7" spans="2:14" x14ac:dyDescent="0.25">
      <c r="B7" s="361" t="s">
        <v>2462</v>
      </c>
      <c r="C7" s="361"/>
      <c r="D7" s="356"/>
      <c r="E7" s="360"/>
      <c r="F7" s="360"/>
      <c r="G7" s="360"/>
      <c r="H7" s="360"/>
      <c r="I7" s="360"/>
      <c r="J7" s="360"/>
      <c r="K7" s="355"/>
      <c r="L7" s="355"/>
      <c r="M7" s="267"/>
      <c r="N7" s="271"/>
    </row>
    <row r="8" spans="2:14" x14ac:dyDescent="0.25">
      <c r="B8" s="313"/>
      <c r="C8" s="412" t="s">
        <v>2644</v>
      </c>
      <c r="D8" s="412"/>
      <c r="E8" s="412"/>
      <c r="F8" s="412"/>
      <c r="G8" s="412"/>
      <c r="H8" s="412"/>
      <c r="I8" s="412"/>
      <c r="J8" s="412"/>
      <c r="K8" s="412"/>
      <c r="L8" s="412"/>
      <c r="M8" s="267"/>
      <c r="N8" s="267"/>
    </row>
    <row r="9" spans="2:14" x14ac:dyDescent="0.25">
      <c r="B9" s="313"/>
      <c r="C9" s="354" t="s">
        <v>2640</v>
      </c>
      <c r="D9" s="354" t="s">
        <v>2639</v>
      </c>
      <c r="E9" s="354" t="s">
        <v>2638</v>
      </c>
      <c r="F9" s="354" t="s">
        <v>2637</v>
      </c>
      <c r="G9" s="354" t="s">
        <v>2636</v>
      </c>
      <c r="H9" s="354" t="s">
        <v>2635</v>
      </c>
      <c r="I9" s="354" t="s">
        <v>2634</v>
      </c>
      <c r="J9" s="354" t="s">
        <v>2633</v>
      </c>
      <c r="K9" s="354" t="s">
        <v>2632</v>
      </c>
      <c r="L9" s="354" t="s">
        <v>2631</v>
      </c>
      <c r="M9" s="267"/>
      <c r="N9" s="359"/>
    </row>
    <row r="10" spans="2:14" x14ac:dyDescent="0.25">
      <c r="C10" s="358"/>
      <c r="D10" s="358"/>
      <c r="E10" s="358"/>
      <c r="F10" s="358"/>
      <c r="G10" s="358"/>
      <c r="H10" s="358"/>
      <c r="I10" s="358"/>
      <c r="J10" s="358"/>
      <c r="K10" s="358"/>
      <c r="L10" s="358"/>
      <c r="M10" s="267"/>
      <c r="N10" s="267"/>
    </row>
    <row r="11" spans="2:14" x14ac:dyDescent="0.25">
      <c r="B11" s="353" t="s">
        <v>2623</v>
      </c>
      <c r="C11" s="352">
        <v>99.612242934127892</v>
      </c>
      <c r="D11" s="352">
        <v>80.381034645235559</v>
      </c>
      <c r="E11" s="352">
        <v>43.107018579666459</v>
      </c>
      <c r="F11" s="352">
        <v>5.9821025783613502</v>
      </c>
      <c r="G11" s="352">
        <v>2.2383009647358305</v>
      </c>
      <c r="H11" s="352">
        <v>0.27030011650274532</v>
      </c>
      <c r="I11" s="352">
        <v>0.11260004853203524</v>
      </c>
      <c r="J11" s="352">
        <v>7.4000031894943225E-2</v>
      </c>
      <c r="K11" s="352">
        <v>5.2400022585067908E-2</v>
      </c>
      <c r="L11" s="352">
        <v>0.18180007835811726</v>
      </c>
      <c r="M11" s="267"/>
      <c r="N11" s="344"/>
    </row>
    <row r="12" spans="2:14" x14ac:dyDescent="0.25">
      <c r="B12" s="353" t="s">
        <v>2622</v>
      </c>
      <c r="C12" s="352">
        <v>6.8604000000000003</v>
      </c>
      <c r="D12" s="352">
        <v>4.1802999999999999</v>
      </c>
      <c r="E12" s="352">
        <v>0.99029999999999996</v>
      </c>
      <c r="F12" s="352">
        <v>7.0800000000000002E-2</v>
      </c>
      <c r="G12" s="352">
        <v>1.7100000000000001E-2</v>
      </c>
      <c r="H12" s="352">
        <v>2.7000000000000001E-3</v>
      </c>
      <c r="I12" s="352">
        <v>2.3999999999999998E-3</v>
      </c>
      <c r="J12" s="352">
        <v>2.2000000000000001E-3</v>
      </c>
      <c r="K12" s="352">
        <v>1.4E-3</v>
      </c>
      <c r="L12" s="352">
        <v>1.2699999999999999E-2</v>
      </c>
      <c r="M12" s="267"/>
      <c r="N12" s="344"/>
    </row>
    <row r="13" spans="2:14" x14ac:dyDescent="0.25">
      <c r="B13" s="353" t="s">
        <v>2621</v>
      </c>
      <c r="C13" s="352">
        <v>1.1971000000000001</v>
      </c>
      <c r="D13" s="352">
        <v>0.3619</v>
      </c>
      <c r="E13" s="352">
        <v>0.15049999999999999</v>
      </c>
      <c r="F13" s="352">
        <v>2.2700000000000001E-2</v>
      </c>
      <c r="G13" s="352">
        <v>1.4999999999999999E-2</v>
      </c>
      <c r="H13" s="352">
        <v>4.3E-3</v>
      </c>
      <c r="I13" s="352">
        <v>4.5999999999999999E-3</v>
      </c>
      <c r="J13" s="352">
        <v>2.3E-3</v>
      </c>
      <c r="K13" s="352">
        <v>1.1999999999999999E-3</v>
      </c>
      <c r="L13" s="352">
        <v>4.4299999999999999E-2</v>
      </c>
      <c r="M13" s="267"/>
      <c r="N13" s="344"/>
    </row>
    <row r="14" spans="2:14" x14ac:dyDescent="0.25">
      <c r="B14" s="353" t="s">
        <v>2620</v>
      </c>
      <c r="C14" s="352">
        <v>3.7071999999999998</v>
      </c>
      <c r="D14" s="352">
        <v>1.9450000000000001</v>
      </c>
      <c r="E14" s="352">
        <v>0.88759999999999994</v>
      </c>
      <c r="F14" s="352">
        <v>0.1885</v>
      </c>
      <c r="G14" s="352">
        <v>8.9099999999999999E-2</v>
      </c>
      <c r="H14" s="352">
        <v>2.4500000000000001E-2</v>
      </c>
      <c r="I14" s="352">
        <v>1.77E-2</v>
      </c>
      <c r="J14" s="352">
        <v>1.09E-2</v>
      </c>
      <c r="K14" s="352">
        <v>6.8999999999999999E-3</v>
      </c>
      <c r="L14" s="352">
        <v>1.9199999999999998E-2</v>
      </c>
      <c r="M14" s="267"/>
      <c r="N14" s="344"/>
    </row>
    <row r="15" spans="2:14" x14ac:dyDescent="0.25">
      <c r="B15" s="353" t="s">
        <v>2619</v>
      </c>
      <c r="C15" s="352">
        <v>27.5501</v>
      </c>
      <c r="D15" s="352">
        <v>23.3169</v>
      </c>
      <c r="E15" s="352">
        <v>14.4794</v>
      </c>
      <c r="F15" s="352">
        <v>3.1558000000000002</v>
      </c>
      <c r="G15" s="352">
        <v>0.94399999999999995</v>
      </c>
      <c r="H15" s="352">
        <v>0.15029999999999999</v>
      </c>
      <c r="I15" s="352">
        <v>5.11E-2</v>
      </c>
      <c r="J15" s="352">
        <v>2.0299999999999999E-2</v>
      </c>
      <c r="K15" s="352">
        <v>1.09E-2</v>
      </c>
      <c r="L15" s="352">
        <v>4.0399999999999998E-2</v>
      </c>
      <c r="M15" s="267"/>
      <c r="N15" s="344"/>
    </row>
    <row r="16" spans="2:14" ht="30" x14ac:dyDescent="0.25">
      <c r="B16" s="353" t="s">
        <v>2618</v>
      </c>
      <c r="C16" s="352">
        <v>11.5434</v>
      </c>
      <c r="D16" s="352">
        <v>4.0983000000000001</v>
      </c>
      <c r="E16" s="352">
        <v>0.60299999999999998</v>
      </c>
      <c r="F16" s="352">
        <v>7.4800000000000005E-2</v>
      </c>
      <c r="G16" s="352">
        <v>3.2199999999999999E-2</v>
      </c>
      <c r="H16" s="352">
        <v>4.4999999999999997E-3</v>
      </c>
      <c r="I16" s="352">
        <v>4.4999999999999997E-3</v>
      </c>
      <c r="J16" s="352">
        <v>4.4999999999999997E-3</v>
      </c>
      <c r="K16" s="352">
        <v>4.4000000000000003E-3</v>
      </c>
      <c r="L16" s="352">
        <v>8.3999999999999995E-3</v>
      </c>
      <c r="M16" s="267"/>
      <c r="N16" s="344"/>
    </row>
    <row r="17" spans="2:14" x14ac:dyDescent="0.25">
      <c r="B17" s="353" t="s">
        <v>2617</v>
      </c>
      <c r="C17" s="352">
        <v>32.0486</v>
      </c>
      <c r="D17" s="352">
        <v>26.863800000000001</v>
      </c>
      <c r="E17" s="352">
        <v>12.558299999999999</v>
      </c>
      <c r="F17" s="352">
        <v>1.087</v>
      </c>
      <c r="G17" s="352">
        <v>0.22539999999999999</v>
      </c>
      <c r="H17" s="352">
        <v>2.23E-2</v>
      </c>
      <c r="I17" s="352">
        <v>1.14E-2</v>
      </c>
      <c r="J17" s="352">
        <v>8.8999999999999999E-3</v>
      </c>
      <c r="K17" s="352">
        <v>6.1999999999999998E-3</v>
      </c>
      <c r="L17" s="352">
        <v>3.5000000000000003E-2</v>
      </c>
      <c r="M17" s="267"/>
      <c r="N17" s="344"/>
    </row>
    <row r="18" spans="2:14" x14ac:dyDescent="0.25">
      <c r="B18" s="353" t="s">
        <v>2629</v>
      </c>
      <c r="C18" s="352">
        <v>14.4161</v>
      </c>
      <c r="D18" s="352">
        <v>11.368</v>
      </c>
      <c r="E18" s="352">
        <v>5.5250000000000004</v>
      </c>
      <c r="F18" s="352">
        <v>0.32400000000000001</v>
      </c>
      <c r="G18" s="352">
        <v>6.13E-2</v>
      </c>
      <c r="H18" s="352">
        <v>9.9000000000000008E-3</v>
      </c>
      <c r="I18" s="352">
        <v>8.3000000000000001E-3</v>
      </c>
      <c r="J18" s="352">
        <v>8.2000000000000007E-3</v>
      </c>
      <c r="K18" s="352">
        <v>8.0999999999999996E-3</v>
      </c>
      <c r="L18" s="352">
        <v>1.5800000000000002E-2</v>
      </c>
      <c r="M18" s="267"/>
      <c r="N18" s="344"/>
    </row>
    <row r="19" spans="2:14" ht="30" x14ac:dyDescent="0.25">
      <c r="B19" s="353" t="s">
        <v>2628</v>
      </c>
      <c r="C19" s="352">
        <v>4.8156999999999996</v>
      </c>
      <c r="D19" s="352">
        <v>1.7484999999999999</v>
      </c>
      <c r="E19" s="352">
        <v>0.86660000000000004</v>
      </c>
      <c r="F19" s="352">
        <v>4.9799999999999997E-2</v>
      </c>
      <c r="G19" s="352">
        <v>1.12E-2</v>
      </c>
      <c r="H19" s="352">
        <v>4.7000000000000002E-3</v>
      </c>
      <c r="I19" s="352">
        <v>4.7000000000000002E-3</v>
      </c>
      <c r="J19" s="352">
        <v>4.7000000000000002E-3</v>
      </c>
      <c r="K19" s="352">
        <v>3.3999999999999998E-3</v>
      </c>
      <c r="L19" s="352">
        <v>1.32E-2</v>
      </c>
      <c r="M19" s="267"/>
      <c r="N19" s="344"/>
    </row>
    <row r="20" spans="2:14" x14ac:dyDescent="0.25">
      <c r="B20" s="353" t="s">
        <v>128</v>
      </c>
      <c r="C20" s="352">
        <v>0.60550000000000004</v>
      </c>
      <c r="D20" s="352">
        <v>0.5625</v>
      </c>
      <c r="E20" s="352">
        <v>3.4099999999999998E-2</v>
      </c>
      <c r="F20" s="352">
        <v>2.9999999999999997E-4</v>
      </c>
      <c r="G20" s="352">
        <v>1E-4</v>
      </c>
      <c r="H20" s="352">
        <v>0</v>
      </c>
      <c r="I20" s="352">
        <v>0</v>
      </c>
      <c r="J20" s="352">
        <v>0</v>
      </c>
      <c r="K20" s="352">
        <v>0</v>
      </c>
      <c r="L20" s="352">
        <v>2.0000000000000001E-4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202.35634474072413</v>
      </c>
      <c r="D22" s="341">
        <v>154.82623423187863</v>
      </c>
      <c r="E22" s="341">
        <v>79.201817511418653</v>
      </c>
      <c r="F22" s="341">
        <v>10.955802422313639</v>
      </c>
      <c r="G22" s="341">
        <v>3.6337008034065135</v>
      </c>
      <c r="H22" s="341">
        <v>0.49350010911223102</v>
      </c>
      <c r="I22" s="341">
        <v>0.21730004804475747</v>
      </c>
      <c r="J22" s="341">
        <v>0.13600003006942943</v>
      </c>
      <c r="K22" s="341">
        <v>9.4900020982270974E-2</v>
      </c>
      <c r="L22" s="341">
        <v>0.37100008202763463</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2647</v>
      </c>
      <c r="M27" s="267"/>
      <c r="N27" s="267"/>
    </row>
    <row r="28" spans="2:14" ht="3.75" customHeight="1" x14ac:dyDescent="0.25">
      <c r="B28" s="337"/>
      <c r="M28" s="267"/>
      <c r="N28" s="267"/>
    </row>
    <row r="29" spans="2:14" x14ac:dyDescent="0.25">
      <c r="B29" s="350" t="s">
        <v>2646</v>
      </c>
      <c r="C29" s="356"/>
      <c r="D29" s="355"/>
      <c r="E29" s="355"/>
      <c r="F29" s="355"/>
      <c r="G29" s="355"/>
      <c r="H29" s="355"/>
      <c r="I29" s="355"/>
      <c r="J29" s="355"/>
      <c r="K29" s="355"/>
      <c r="L29" s="355"/>
      <c r="M29" s="267"/>
      <c r="N29" s="267"/>
    </row>
    <row r="30" spans="2:14" x14ac:dyDescent="0.25">
      <c r="B30" s="313"/>
      <c r="C30" s="412" t="s">
        <v>2641</v>
      </c>
      <c r="D30" s="412"/>
      <c r="E30" s="412"/>
      <c r="F30" s="412"/>
      <c r="G30" s="412"/>
      <c r="H30" s="412"/>
      <c r="I30" s="412"/>
      <c r="J30" s="412"/>
      <c r="K30" s="412"/>
      <c r="L30" s="412"/>
      <c r="M30" s="267"/>
      <c r="N30" s="267"/>
    </row>
    <row r="31" spans="2:14" x14ac:dyDescent="0.25">
      <c r="B31" s="313"/>
      <c r="C31" s="354" t="s">
        <v>2640</v>
      </c>
      <c r="D31" s="354" t="s">
        <v>2639</v>
      </c>
      <c r="E31" s="354" t="s">
        <v>2638</v>
      </c>
      <c r="F31" s="354" t="s">
        <v>2637</v>
      </c>
      <c r="G31" s="354" t="s">
        <v>2636</v>
      </c>
      <c r="H31" s="354" t="s">
        <v>2635</v>
      </c>
      <c r="I31" s="354" t="s">
        <v>2634</v>
      </c>
      <c r="J31" s="354" t="s">
        <v>2633</v>
      </c>
      <c r="K31" s="354" t="s">
        <v>2632</v>
      </c>
      <c r="L31" s="354" t="s">
        <v>2631</v>
      </c>
      <c r="M31" s="267"/>
      <c r="N31" s="359"/>
    </row>
    <row r="32" spans="2:14" x14ac:dyDescent="0.25">
      <c r="C32" s="358"/>
      <c r="D32" s="358"/>
      <c r="E32" s="358"/>
      <c r="F32" s="358"/>
      <c r="G32" s="358"/>
      <c r="H32" s="358"/>
      <c r="I32" s="358"/>
      <c r="J32" s="358"/>
      <c r="K32" s="358"/>
      <c r="L32" s="358"/>
      <c r="M32" s="267"/>
      <c r="N32" s="267"/>
    </row>
    <row r="33" spans="2:14" x14ac:dyDescent="0.25">
      <c r="B33" s="353" t="s">
        <v>2623</v>
      </c>
      <c r="C33" s="345">
        <v>42.93412789096412</v>
      </c>
      <c r="D33" s="345">
        <v>34.645235563551317</v>
      </c>
      <c r="E33" s="345">
        <v>18.579666456476119</v>
      </c>
      <c r="F33" s="345">
        <v>2.5783613498802005</v>
      </c>
      <c r="G33" s="345">
        <v>0.9647358301327047</v>
      </c>
      <c r="H33" s="345">
        <v>0.11650274533568782</v>
      </c>
      <c r="I33" s="345">
        <v>4.8532035237878093E-2</v>
      </c>
      <c r="J33" s="345">
        <v>3.1894943229156113E-2</v>
      </c>
      <c r="K33" s="345">
        <v>2.2585067908213251E-2</v>
      </c>
      <c r="L33" s="345">
        <v>7.8358117284602444E-2</v>
      </c>
      <c r="M33" s="267"/>
      <c r="N33" s="344"/>
    </row>
    <row r="34" spans="2:14" x14ac:dyDescent="0.25">
      <c r="B34" s="353" t="s">
        <v>2622</v>
      </c>
      <c r="C34" s="345">
        <v>56.509311960989429</v>
      </c>
      <c r="D34" s="345">
        <v>34.433251237613561</v>
      </c>
      <c r="E34" s="345">
        <v>8.1571295602250338</v>
      </c>
      <c r="F34" s="345">
        <v>0.58318163472072349</v>
      </c>
      <c r="G34" s="345">
        <v>0.1408531914367849</v>
      </c>
      <c r="H34" s="345">
        <v>2.2239977595281828E-2</v>
      </c>
      <c r="I34" s="345">
        <v>1.9768868973583844E-2</v>
      </c>
      <c r="J34" s="345">
        <v>1.8121463225785193E-2</v>
      </c>
      <c r="K34" s="345">
        <v>1.1531840234590578E-2</v>
      </c>
      <c r="L34" s="345">
        <v>0.10461026498521452</v>
      </c>
      <c r="M34" s="267"/>
      <c r="N34" s="344"/>
    </row>
    <row r="35" spans="2:14" x14ac:dyDescent="0.25">
      <c r="B35" s="353" t="s">
        <v>2621</v>
      </c>
      <c r="C35" s="345">
        <v>66.361771716835747</v>
      </c>
      <c r="D35" s="345">
        <v>20.062087698874659</v>
      </c>
      <c r="E35" s="345">
        <v>8.3430345362824987</v>
      </c>
      <c r="F35" s="345">
        <v>1.2583846111203505</v>
      </c>
      <c r="G35" s="345">
        <v>0.83153168135705957</v>
      </c>
      <c r="H35" s="345">
        <v>0.23837241532235712</v>
      </c>
      <c r="I35" s="345">
        <v>0.25500304894949832</v>
      </c>
      <c r="J35" s="345">
        <v>0.12750152447474916</v>
      </c>
      <c r="K35" s="345">
        <v>6.6522534508564768E-2</v>
      </c>
      <c r="L35" s="345">
        <v>2.4557902322745164</v>
      </c>
      <c r="M35" s="267"/>
      <c r="N35" s="344"/>
    </row>
    <row r="36" spans="2:14" x14ac:dyDescent="0.25">
      <c r="B36" s="353" t="s">
        <v>2620</v>
      </c>
      <c r="C36" s="345">
        <v>53.754023721833953</v>
      </c>
      <c r="D36" s="345">
        <v>28.202302583881917</v>
      </c>
      <c r="E36" s="345">
        <v>12.870109909230637</v>
      </c>
      <c r="F36" s="345">
        <v>2.7332308673839285</v>
      </c>
      <c r="G36" s="345">
        <v>1.2919409564133053</v>
      </c>
      <c r="H36" s="345">
        <v>0.35524751326740717</v>
      </c>
      <c r="I36" s="345">
        <v>0.25664820346257577</v>
      </c>
      <c r="J36" s="345">
        <v>0.15804889365774441</v>
      </c>
      <c r="K36" s="345">
        <v>0.10004929965490242</v>
      </c>
      <c r="L36" s="345">
        <v>0.27839805121364147</v>
      </c>
      <c r="M36" s="267"/>
      <c r="N36" s="344"/>
    </row>
    <row r="37" spans="2:14" x14ac:dyDescent="0.25">
      <c r="B37" s="353" t="s">
        <v>2619</v>
      </c>
      <c r="C37" s="345">
        <v>39.515800525536712</v>
      </c>
      <c r="D37" s="345">
        <v>33.444015421863696</v>
      </c>
      <c r="E37" s="345">
        <v>20.768167161986934</v>
      </c>
      <c r="F37" s="345">
        <v>4.5264432179370946</v>
      </c>
      <c r="G37" s="345">
        <v>1.3540029145486461</v>
      </c>
      <c r="H37" s="345">
        <v>0.21557906573798888</v>
      </c>
      <c r="I37" s="345">
        <v>7.3294013700673524E-2</v>
      </c>
      <c r="J37" s="345">
        <v>2.9116799963281263E-2</v>
      </c>
      <c r="K37" s="345">
        <v>1.563414382264856E-2</v>
      </c>
      <c r="L37" s="345">
        <v>5.7946734902293746E-2</v>
      </c>
      <c r="M37" s="267"/>
      <c r="N37" s="344"/>
    </row>
    <row r="38" spans="2:14" ht="30" x14ac:dyDescent="0.25">
      <c r="B38" s="353" t="s">
        <v>2618</v>
      </c>
      <c r="C38" s="345">
        <v>70.481133227500294</v>
      </c>
      <c r="D38" s="345">
        <v>25.023201856148486</v>
      </c>
      <c r="E38" s="345">
        <v>3.6817682256685789</v>
      </c>
      <c r="F38" s="345">
        <v>0.45671022102820852</v>
      </c>
      <c r="G38" s="345">
        <v>0.19660520210037849</v>
      </c>
      <c r="H38" s="345">
        <v>2.74758822811088E-2</v>
      </c>
      <c r="I38" s="345">
        <v>2.74758822811088E-2</v>
      </c>
      <c r="J38" s="345">
        <v>2.74758822811088E-2</v>
      </c>
      <c r="K38" s="345">
        <v>2.6865307119306382E-2</v>
      </c>
      <c r="L38" s="345">
        <v>5.1288313591403088E-2</v>
      </c>
      <c r="M38" s="267"/>
      <c r="N38" s="344"/>
    </row>
    <row r="39" spans="2:14" x14ac:dyDescent="0.25">
      <c r="B39" s="353" t="s">
        <v>2617</v>
      </c>
      <c r="C39" s="345">
        <v>43.982384319903822</v>
      </c>
      <c r="D39" s="345">
        <v>36.866945073826393</v>
      </c>
      <c r="E39" s="345">
        <v>17.234574271720078</v>
      </c>
      <c r="F39" s="345">
        <v>1.4917610053398731</v>
      </c>
      <c r="G39" s="345">
        <v>0.30933112291040238</v>
      </c>
      <c r="H39" s="345">
        <v>3.0603744635767406E-2</v>
      </c>
      <c r="I39" s="345">
        <v>1.5644963625459571E-2</v>
      </c>
      <c r="J39" s="345">
        <v>1.2214050549700893E-2</v>
      </c>
      <c r="K39" s="345">
        <v>8.5086644278815193E-3</v>
      </c>
      <c r="L39" s="345">
        <v>4.8032783060621496E-2</v>
      </c>
      <c r="M39" s="267"/>
      <c r="N39" s="344"/>
    </row>
    <row r="40" spans="2:14" x14ac:dyDescent="0.25">
      <c r="B40" s="353" t="s">
        <v>2629</v>
      </c>
      <c r="C40" s="345">
        <v>45.412620059411502</v>
      </c>
      <c r="D40" s="345">
        <v>35.810702258959772</v>
      </c>
      <c r="E40" s="345">
        <v>17.404480117940953</v>
      </c>
      <c r="F40" s="345">
        <v>1.02064281596613</v>
      </c>
      <c r="G40" s="345">
        <v>0.19310310067507336</v>
      </c>
      <c r="H40" s="345">
        <v>3.1186308265631752E-2</v>
      </c>
      <c r="I40" s="345">
        <v>2.6146096828761973E-2</v>
      </c>
      <c r="J40" s="345">
        <v>2.5831083613957612E-2</v>
      </c>
      <c r="K40" s="345">
        <v>2.5516070399153247E-2</v>
      </c>
      <c r="L40" s="345">
        <v>4.9772087939089063E-2</v>
      </c>
      <c r="M40" s="267"/>
      <c r="N40" s="344"/>
    </row>
    <row r="41" spans="2:14" ht="30" x14ac:dyDescent="0.25">
      <c r="B41" s="353" t="s">
        <v>2628</v>
      </c>
      <c r="C41" s="345">
        <v>64.017281488866743</v>
      </c>
      <c r="D41" s="345">
        <v>23.243602525756067</v>
      </c>
      <c r="E41" s="345">
        <v>11.520106347623797</v>
      </c>
      <c r="F41" s="345">
        <v>0.66201395812562325</v>
      </c>
      <c r="G41" s="345">
        <v>0.14888667331339317</v>
      </c>
      <c r="H41" s="345">
        <v>6.2479228979727491E-2</v>
      </c>
      <c r="I41" s="345">
        <v>6.2479228979727491E-2</v>
      </c>
      <c r="J41" s="345">
        <v>6.2479228979727491E-2</v>
      </c>
      <c r="K41" s="345">
        <v>4.5197740112994357E-2</v>
      </c>
      <c r="L41" s="345">
        <v>0.17547357926221338</v>
      </c>
      <c r="M41" s="267"/>
      <c r="N41" s="344"/>
    </row>
    <row r="42" spans="2:14" x14ac:dyDescent="0.25">
      <c r="B42" s="353" t="s">
        <v>128</v>
      </c>
      <c r="C42" s="345">
        <v>50.345056955184162</v>
      </c>
      <c r="D42" s="345">
        <v>46.769768021950611</v>
      </c>
      <c r="E42" s="345">
        <v>2.8352872703084722</v>
      </c>
      <c r="F42" s="345">
        <v>2.4943876278373654E-2</v>
      </c>
      <c r="G42" s="345">
        <v>8.3146254261245531E-3</v>
      </c>
      <c r="H42" s="345">
        <v>0</v>
      </c>
      <c r="I42" s="345">
        <v>0</v>
      </c>
      <c r="J42" s="345">
        <v>0</v>
      </c>
      <c r="K42" s="345">
        <v>0</v>
      </c>
      <c r="L42" s="345">
        <v>1.6629250852249106E-2</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44.740734025886269</v>
      </c>
      <c r="D44" s="342">
        <v>34.231886204870676</v>
      </c>
      <c r="E44" s="342">
        <v>17.511422516479296</v>
      </c>
      <c r="F44" s="342">
        <v>2.4223141747541579</v>
      </c>
      <c r="G44" s="342">
        <v>0.80340669022838906</v>
      </c>
      <c r="H44" s="342">
        <v>0.10911225517453557</v>
      </c>
      <c r="I44" s="342">
        <v>4.8044768083944436E-2</v>
      </c>
      <c r="J44" s="342">
        <v>3.0069436076467757E-2</v>
      </c>
      <c r="K44" s="342">
        <v>2.0982275615123457E-2</v>
      </c>
      <c r="L44" s="342">
        <v>8.2027652826246591E-2</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2645</v>
      </c>
    </row>
    <row r="50" spans="2:15" ht="3.75" customHeight="1" x14ac:dyDescent="0.25">
      <c r="B50" s="337"/>
    </row>
    <row r="51" spans="2:15" x14ac:dyDescent="0.25">
      <c r="B51" s="350" t="s">
        <v>2458</v>
      </c>
      <c r="C51" s="356"/>
      <c r="D51" s="356"/>
      <c r="E51" s="355"/>
      <c r="F51" s="355"/>
      <c r="G51" s="355"/>
      <c r="H51" s="355"/>
      <c r="I51" s="355"/>
      <c r="J51" s="355"/>
      <c r="K51" s="355"/>
      <c r="L51" s="355"/>
      <c r="M51" s="355"/>
      <c r="N51" s="355"/>
    </row>
    <row r="52" spans="2:15" x14ac:dyDescent="0.25">
      <c r="B52" s="313"/>
      <c r="C52" s="412" t="s">
        <v>2644</v>
      </c>
      <c r="D52" s="412"/>
      <c r="E52" s="412"/>
      <c r="F52" s="412"/>
      <c r="G52" s="412"/>
      <c r="H52" s="412"/>
      <c r="I52" s="412"/>
      <c r="J52" s="412"/>
      <c r="K52" s="412"/>
      <c r="L52" s="412"/>
      <c r="N52" s="313"/>
    </row>
    <row r="53" spans="2:15" x14ac:dyDescent="0.25">
      <c r="B53" s="313"/>
      <c r="C53" s="354" t="s">
        <v>2640</v>
      </c>
      <c r="D53" s="354" t="s">
        <v>2639</v>
      </c>
      <c r="E53" s="354" t="s">
        <v>2638</v>
      </c>
      <c r="F53" s="354" t="s">
        <v>2637</v>
      </c>
      <c r="G53" s="354" t="s">
        <v>2636</v>
      </c>
      <c r="H53" s="354" t="s">
        <v>2635</v>
      </c>
      <c r="I53" s="354" t="s">
        <v>2634</v>
      </c>
      <c r="J53" s="354" t="s">
        <v>2633</v>
      </c>
      <c r="K53" s="354" t="s">
        <v>2632</v>
      </c>
      <c r="L53" s="354" t="s">
        <v>2631</v>
      </c>
      <c r="N53" s="354" t="s">
        <v>2630</v>
      </c>
    </row>
    <row r="54" spans="2:15" x14ac:dyDescent="0.25">
      <c r="C54" s="344"/>
      <c r="D54" s="344"/>
      <c r="E54" s="344"/>
      <c r="F54" s="344"/>
      <c r="G54" s="344"/>
      <c r="H54" s="344"/>
      <c r="I54" s="344"/>
      <c r="J54" s="344"/>
      <c r="K54" s="344"/>
      <c r="L54" s="344"/>
      <c r="M54" s="267"/>
      <c r="N54" s="267"/>
      <c r="O54" s="267"/>
    </row>
    <row r="55" spans="2:15" x14ac:dyDescent="0.25">
      <c r="B55" s="353" t="s">
        <v>2623</v>
      </c>
      <c r="C55" s="352">
        <v>11.83</v>
      </c>
      <c r="D55" s="352">
        <v>52.38</v>
      </c>
      <c r="E55" s="352">
        <v>105.82</v>
      </c>
      <c r="F55" s="352">
        <v>36.64</v>
      </c>
      <c r="G55" s="352">
        <v>17.34</v>
      </c>
      <c r="H55" s="352">
        <v>5.59</v>
      </c>
      <c r="I55" s="352">
        <v>0.87</v>
      </c>
      <c r="J55" s="352">
        <v>0.47</v>
      </c>
      <c r="K55" s="352">
        <v>0.28999999999999998</v>
      </c>
      <c r="L55" s="352">
        <v>0.78</v>
      </c>
      <c r="M55" s="267"/>
      <c r="N55" s="344">
        <v>51.59</v>
      </c>
      <c r="O55" s="267"/>
    </row>
    <row r="56" spans="2:15" x14ac:dyDescent="0.25">
      <c r="B56" s="353" t="s">
        <v>2622</v>
      </c>
      <c r="C56" s="352">
        <v>1.07</v>
      </c>
      <c r="D56" s="352">
        <v>5.76</v>
      </c>
      <c r="E56" s="352">
        <v>4.58</v>
      </c>
      <c r="F56" s="352">
        <v>0.46</v>
      </c>
      <c r="G56" s="352">
        <v>0.21</v>
      </c>
      <c r="H56" s="352">
        <v>0.01</v>
      </c>
      <c r="I56" s="352">
        <v>0</v>
      </c>
      <c r="J56" s="352">
        <v>0</v>
      </c>
      <c r="K56" s="352">
        <v>0.02</v>
      </c>
      <c r="L56" s="352">
        <v>0.03</v>
      </c>
      <c r="M56" s="267"/>
      <c r="N56" s="344">
        <v>39.44</v>
      </c>
      <c r="O56" s="267"/>
    </row>
    <row r="57" spans="2:15" x14ac:dyDescent="0.25">
      <c r="B57" s="353" t="s">
        <v>2621</v>
      </c>
      <c r="C57" s="352">
        <v>0.93</v>
      </c>
      <c r="D57" s="352">
        <v>0.4</v>
      </c>
      <c r="E57" s="352">
        <v>0.28000000000000003</v>
      </c>
      <c r="F57" s="352">
        <v>7.0000000000000007E-2</v>
      </c>
      <c r="G57" s="352">
        <v>0.02</v>
      </c>
      <c r="H57" s="352">
        <v>0</v>
      </c>
      <c r="I57" s="352">
        <v>0.02</v>
      </c>
      <c r="J57" s="352">
        <v>0.03</v>
      </c>
      <c r="K57" s="352">
        <v>0</v>
      </c>
      <c r="L57" s="352">
        <v>0.06</v>
      </c>
      <c r="M57" s="267"/>
      <c r="N57" s="344">
        <v>33.67</v>
      </c>
      <c r="O57" s="267"/>
    </row>
    <row r="58" spans="2:15" x14ac:dyDescent="0.25">
      <c r="B58" s="353" t="s">
        <v>2620</v>
      </c>
      <c r="C58" s="352">
        <v>1.59</v>
      </c>
      <c r="D58" s="352">
        <v>2.1800000000000002</v>
      </c>
      <c r="E58" s="352">
        <v>1.74</v>
      </c>
      <c r="F58" s="352">
        <v>0.64</v>
      </c>
      <c r="G58" s="352">
        <v>0.4</v>
      </c>
      <c r="H58" s="352">
        <v>0.1</v>
      </c>
      <c r="I58" s="352">
        <v>0.05</v>
      </c>
      <c r="J58" s="352">
        <v>0.08</v>
      </c>
      <c r="K58" s="352">
        <v>0.02</v>
      </c>
      <c r="L58" s="352">
        <v>0.09</v>
      </c>
      <c r="M58" s="267"/>
      <c r="N58" s="344">
        <v>42.89</v>
      </c>
      <c r="O58" s="267"/>
    </row>
    <row r="59" spans="2:15" x14ac:dyDescent="0.25">
      <c r="B59" s="353" t="s">
        <v>2619</v>
      </c>
      <c r="C59" s="352">
        <v>4.63</v>
      </c>
      <c r="D59" s="352">
        <v>15.87</v>
      </c>
      <c r="E59" s="352">
        <v>30.84</v>
      </c>
      <c r="F59" s="352">
        <v>11.73</v>
      </c>
      <c r="G59" s="352">
        <v>4.67</v>
      </c>
      <c r="H59" s="352">
        <v>1.1399999999999999</v>
      </c>
      <c r="I59" s="352">
        <v>0.45</v>
      </c>
      <c r="J59" s="352">
        <v>0.15</v>
      </c>
      <c r="K59" s="352">
        <v>0.06</v>
      </c>
      <c r="L59" s="352">
        <v>0.17</v>
      </c>
      <c r="M59" s="267"/>
      <c r="N59" s="344">
        <v>55.42</v>
      </c>
      <c r="O59" s="267"/>
    </row>
    <row r="60" spans="2:15" ht="30" x14ac:dyDescent="0.25">
      <c r="B60" s="353" t="s">
        <v>2618</v>
      </c>
      <c r="C60" s="352">
        <v>8.84</v>
      </c>
      <c r="D60" s="352">
        <v>5.1100000000000003</v>
      </c>
      <c r="E60" s="352">
        <v>1.83</v>
      </c>
      <c r="F60" s="352">
        <v>0.17</v>
      </c>
      <c r="G60" s="352">
        <v>0.33</v>
      </c>
      <c r="H60" s="352">
        <v>0.01</v>
      </c>
      <c r="I60" s="352">
        <v>0</v>
      </c>
      <c r="J60" s="352">
        <v>0</v>
      </c>
      <c r="K60" s="352">
        <v>0</v>
      </c>
      <c r="L60" s="352">
        <v>0.1</v>
      </c>
      <c r="M60" s="267"/>
      <c r="N60" s="344">
        <v>31.1</v>
      </c>
      <c r="O60" s="267"/>
    </row>
    <row r="61" spans="2:15" x14ac:dyDescent="0.25">
      <c r="B61" s="353" t="s">
        <v>2617</v>
      </c>
      <c r="C61" s="352">
        <v>8.06</v>
      </c>
      <c r="D61" s="352">
        <v>25.93</v>
      </c>
      <c r="E61" s="352">
        <v>30.76</v>
      </c>
      <c r="F61" s="352">
        <v>6.49</v>
      </c>
      <c r="G61" s="352">
        <v>1.26</v>
      </c>
      <c r="H61" s="352">
        <v>0.13</v>
      </c>
      <c r="I61" s="352">
        <v>0.04</v>
      </c>
      <c r="J61" s="352">
        <v>0.05</v>
      </c>
      <c r="K61" s="352">
        <v>0.05</v>
      </c>
      <c r="L61" s="352">
        <v>0.1</v>
      </c>
      <c r="M61" s="267"/>
      <c r="N61" s="344">
        <v>48.04</v>
      </c>
      <c r="O61" s="267"/>
    </row>
    <row r="62" spans="2:15" x14ac:dyDescent="0.25">
      <c r="B62" s="353" t="s">
        <v>2629</v>
      </c>
      <c r="C62" s="352">
        <v>6.45</v>
      </c>
      <c r="D62" s="352">
        <v>11.88</v>
      </c>
      <c r="E62" s="352">
        <v>11.58</v>
      </c>
      <c r="F62" s="352">
        <v>1.36</v>
      </c>
      <c r="G62" s="352">
        <v>0.34</v>
      </c>
      <c r="H62" s="352">
        <v>0.03</v>
      </c>
      <c r="I62" s="352">
        <v>0.04</v>
      </c>
      <c r="J62" s="352">
        <v>0.01</v>
      </c>
      <c r="K62" s="352">
        <v>0.01</v>
      </c>
      <c r="L62" s="352">
        <v>0.06</v>
      </c>
      <c r="M62" s="267"/>
      <c r="N62" s="344">
        <v>47.74</v>
      </c>
      <c r="O62" s="267"/>
    </row>
    <row r="63" spans="2:15" ht="30" x14ac:dyDescent="0.25">
      <c r="B63" s="353" t="s">
        <v>2628</v>
      </c>
      <c r="C63" s="352">
        <v>3.58</v>
      </c>
      <c r="D63" s="352">
        <v>1.57</v>
      </c>
      <c r="E63" s="352">
        <v>2.17</v>
      </c>
      <c r="F63" s="352">
        <v>0.11</v>
      </c>
      <c r="G63" s="352">
        <v>0.02</v>
      </c>
      <c r="H63" s="352">
        <v>0</v>
      </c>
      <c r="I63" s="352">
        <v>0</v>
      </c>
      <c r="J63" s="352">
        <v>0</v>
      </c>
      <c r="K63" s="352">
        <v>0.05</v>
      </c>
      <c r="L63" s="352">
        <v>0.03</v>
      </c>
      <c r="M63" s="267"/>
      <c r="N63" s="344">
        <v>36.619999999999997</v>
      </c>
      <c r="O63" s="267"/>
    </row>
    <row r="64" spans="2:15" x14ac:dyDescent="0.25">
      <c r="B64" s="353" t="s">
        <v>128</v>
      </c>
      <c r="C64" s="352">
        <v>0.05</v>
      </c>
      <c r="D64" s="352">
        <v>0.11</v>
      </c>
      <c r="E64" s="352">
        <v>1.04</v>
      </c>
      <c r="F64" s="352">
        <v>0</v>
      </c>
      <c r="G64" s="352">
        <v>0</v>
      </c>
      <c r="H64" s="352">
        <v>0</v>
      </c>
      <c r="I64" s="352">
        <v>0</v>
      </c>
      <c r="J64" s="352">
        <v>0</v>
      </c>
      <c r="K64" s="352">
        <v>0</v>
      </c>
      <c r="L64" s="352">
        <v>0</v>
      </c>
      <c r="M64" s="267"/>
      <c r="N64" s="344">
        <v>40.32</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47.03</v>
      </c>
      <c r="D66" s="341">
        <v>121.18999999999998</v>
      </c>
      <c r="E66" s="341">
        <v>190.64</v>
      </c>
      <c r="F66" s="341">
        <v>57.670000000000009</v>
      </c>
      <c r="G66" s="341">
        <v>24.59</v>
      </c>
      <c r="H66" s="341">
        <v>7.0099999999999989</v>
      </c>
      <c r="I66" s="341">
        <v>1.4700000000000002</v>
      </c>
      <c r="J66" s="341">
        <v>0.79</v>
      </c>
      <c r="K66" s="341">
        <v>0.5</v>
      </c>
      <c r="L66" s="341">
        <v>1.4200000000000004</v>
      </c>
      <c r="M66" s="267"/>
      <c r="N66" s="341">
        <v>49.78</v>
      </c>
      <c r="O66" s="267"/>
    </row>
    <row r="67" spans="2:15" x14ac:dyDescent="0.25">
      <c r="C67" s="267"/>
      <c r="D67" s="267"/>
      <c r="E67" s="267"/>
      <c r="F67" s="267"/>
      <c r="G67" s="267"/>
      <c r="H67" s="267"/>
      <c r="I67" s="267"/>
      <c r="J67" s="267"/>
      <c r="K67" s="267"/>
      <c r="L67" s="267"/>
      <c r="M67" s="267"/>
      <c r="N67" s="267"/>
      <c r="O67" s="267"/>
    </row>
    <row r="71" spans="2:15" ht="15.75" x14ac:dyDescent="0.25">
      <c r="B71" s="337" t="s">
        <v>2643</v>
      </c>
    </row>
    <row r="72" spans="2:15" ht="3.75" customHeight="1" x14ac:dyDescent="0.25">
      <c r="B72" s="337"/>
    </row>
    <row r="73" spans="2:15" x14ac:dyDescent="0.25">
      <c r="B73" s="350" t="s">
        <v>2642</v>
      </c>
      <c r="C73" s="349"/>
      <c r="D73" s="349"/>
      <c r="E73" s="348"/>
      <c r="F73" s="348"/>
      <c r="G73" s="348"/>
      <c r="H73" s="348"/>
      <c r="I73" s="348"/>
      <c r="J73" s="348"/>
      <c r="K73" s="348"/>
      <c r="L73" s="348"/>
      <c r="M73" s="267"/>
      <c r="N73" s="348"/>
    </row>
    <row r="74" spans="2:15" x14ac:dyDescent="0.25">
      <c r="B74" s="302"/>
      <c r="C74" s="413" t="s">
        <v>2641</v>
      </c>
      <c r="D74" s="413"/>
      <c r="E74" s="413"/>
      <c r="F74" s="413"/>
      <c r="G74" s="413"/>
      <c r="H74" s="413"/>
      <c r="I74" s="413"/>
      <c r="J74" s="413"/>
      <c r="K74" s="413"/>
      <c r="L74" s="413"/>
      <c r="M74" s="267"/>
      <c r="N74" s="302"/>
    </row>
    <row r="75" spans="2:15" x14ac:dyDescent="0.25">
      <c r="B75" s="302"/>
      <c r="C75" s="347" t="s">
        <v>2640</v>
      </c>
      <c r="D75" s="347" t="s">
        <v>2639</v>
      </c>
      <c r="E75" s="347" t="s">
        <v>2638</v>
      </c>
      <c r="F75" s="347" t="s">
        <v>2637</v>
      </c>
      <c r="G75" s="347" t="s">
        <v>2636</v>
      </c>
      <c r="H75" s="347" t="s">
        <v>2635</v>
      </c>
      <c r="I75" s="347" t="s">
        <v>2634</v>
      </c>
      <c r="J75" s="347" t="s">
        <v>2633</v>
      </c>
      <c r="K75" s="347" t="s">
        <v>2632</v>
      </c>
      <c r="L75" s="347" t="s">
        <v>2631</v>
      </c>
      <c r="M75" s="267"/>
      <c r="N75" s="347" t="s">
        <v>2630</v>
      </c>
    </row>
    <row r="76" spans="2:15" x14ac:dyDescent="0.25">
      <c r="B76" s="267"/>
      <c r="C76" s="344"/>
      <c r="D76" s="344"/>
      <c r="E76" s="344"/>
      <c r="F76" s="344"/>
      <c r="G76" s="344"/>
      <c r="H76" s="344"/>
      <c r="I76" s="344"/>
      <c r="J76" s="344"/>
      <c r="K76" s="344"/>
      <c r="L76" s="344"/>
      <c r="M76" s="267"/>
      <c r="N76" s="267"/>
    </row>
    <row r="77" spans="2:15" x14ac:dyDescent="0.25">
      <c r="B77" s="346" t="s">
        <v>2623</v>
      </c>
      <c r="C77" s="345">
        <v>5.0989181500797383</v>
      </c>
      <c r="D77" s="345">
        <v>22.576613077022543</v>
      </c>
      <c r="E77" s="345">
        <v>45.610103012801176</v>
      </c>
      <c r="F77" s="345">
        <v>15.792422740399124</v>
      </c>
      <c r="G77" s="345">
        <v>7.4738157838024222</v>
      </c>
      <c r="H77" s="345">
        <v>2.4093789060816344</v>
      </c>
      <c r="I77" s="345">
        <v>0.37498383690358178</v>
      </c>
      <c r="J77" s="345">
        <v>0.20257747510883151</v>
      </c>
      <c r="K77" s="345">
        <v>0.12499461230119389</v>
      </c>
      <c r="L77" s="345">
        <v>0.33619240549976298</v>
      </c>
      <c r="M77" s="267"/>
      <c r="N77" s="344"/>
    </row>
    <row r="78" spans="2:15" x14ac:dyDescent="0.25">
      <c r="B78" s="346" t="s">
        <v>2622</v>
      </c>
      <c r="C78" s="345">
        <v>8.8138385502471177</v>
      </c>
      <c r="D78" s="345">
        <v>47.446457990115313</v>
      </c>
      <c r="E78" s="345">
        <v>37.726523887973642</v>
      </c>
      <c r="F78" s="345">
        <v>3.7891268533772648</v>
      </c>
      <c r="G78" s="345">
        <v>1.729818780889621</v>
      </c>
      <c r="H78" s="345">
        <v>8.2372322899505773E-2</v>
      </c>
      <c r="I78" s="345">
        <v>0</v>
      </c>
      <c r="J78" s="345">
        <v>0</v>
      </c>
      <c r="K78" s="345">
        <v>0.16474464579901155</v>
      </c>
      <c r="L78" s="345">
        <v>0.24711696869851729</v>
      </c>
      <c r="M78" s="267"/>
      <c r="N78" s="344"/>
    </row>
    <row r="79" spans="2:15" x14ac:dyDescent="0.25">
      <c r="B79" s="346" t="s">
        <v>2621</v>
      </c>
      <c r="C79" s="345">
        <v>51.666666666666671</v>
      </c>
      <c r="D79" s="345">
        <v>22.222222222222225</v>
      </c>
      <c r="E79" s="345">
        <v>15.555555555555555</v>
      </c>
      <c r="F79" s="345">
        <v>3.8888888888888888</v>
      </c>
      <c r="G79" s="345">
        <v>1.1111111111111112</v>
      </c>
      <c r="H79" s="345">
        <v>0</v>
      </c>
      <c r="I79" s="345">
        <v>1.1111111111111112</v>
      </c>
      <c r="J79" s="345">
        <v>1.6666666666666667</v>
      </c>
      <c r="K79" s="345">
        <v>0</v>
      </c>
      <c r="L79" s="345">
        <v>3.3333333333333335</v>
      </c>
      <c r="M79" s="267"/>
      <c r="N79" s="344"/>
    </row>
    <row r="80" spans="2:15" x14ac:dyDescent="0.25">
      <c r="B80" s="346" t="s">
        <v>2620</v>
      </c>
      <c r="C80" s="345">
        <v>23.043478260869566</v>
      </c>
      <c r="D80" s="345">
        <v>31.594202898550726</v>
      </c>
      <c r="E80" s="345">
        <v>25.217391304347824</v>
      </c>
      <c r="F80" s="345">
        <v>9.27536231884058</v>
      </c>
      <c r="G80" s="345">
        <v>5.7971014492753623</v>
      </c>
      <c r="H80" s="345">
        <v>1.4492753623188406</v>
      </c>
      <c r="I80" s="345">
        <v>0.72463768115942029</v>
      </c>
      <c r="J80" s="345">
        <v>1.1594202898550725</v>
      </c>
      <c r="K80" s="345">
        <v>0.28985507246376813</v>
      </c>
      <c r="L80" s="345">
        <v>1.3043478260869565</v>
      </c>
      <c r="M80" s="267"/>
      <c r="N80" s="344"/>
    </row>
    <row r="81" spans="2:14" x14ac:dyDescent="0.25">
      <c r="B81" s="346" t="s">
        <v>2619</v>
      </c>
      <c r="C81" s="345">
        <v>6.6408491107286292</v>
      </c>
      <c r="D81" s="345">
        <v>22.76247848537005</v>
      </c>
      <c r="E81" s="345">
        <v>44.234079173838211</v>
      </c>
      <c r="F81" s="345">
        <v>16.824440619621345</v>
      </c>
      <c r="G81" s="345">
        <v>6.6982214572576009</v>
      </c>
      <c r="H81" s="345">
        <v>1.6351118760757313</v>
      </c>
      <c r="I81" s="345">
        <v>0.6454388984509466</v>
      </c>
      <c r="J81" s="345">
        <v>0.21514629948364886</v>
      </c>
      <c r="K81" s="345">
        <v>8.6058519793459562E-2</v>
      </c>
      <c r="L81" s="345">
        <v>0.24383247274813541</v>
      </c>
      <c r="M81" s="267"/>
      <c r="N81" s="344"/>
    </row>
    <row r="82" spans="2:14" ht="30" x14ac:dyDescent="0.25">
      <c r="B82" s="346" t="s">
        <v>2618</v>
      </c>
      <c r="C82" s="345">
        <v>53.968253968253968</v>
      </c>
      <c r="D82" s="345">
        <v>31.196581196581203</v>
      </c>
      <c r="E82" s="345">
        <v>11.172161172161173</v>
      </c>
      <c r="F82" s="345">
        <v>1.0378510378510379</v>
      </c>
      <c r="G82" s="345">
        <v>2.0146520146520146</v>
      </c>
      <c r="H82" s="345">
        <v>6.1050061050061048E-2</v>
      </c>
      <c r="I82" s="345">
        <v>0</v>
      </c>
      <c r="J82" s="345">
        <v>0</v>
      </c>
      <c r="K82" s="345">
        <v>0</v>
      </c>
      <c r="L82" s="345">
        <v>0.61050061050061055</v>
      </c>
      <c r="M82" s="267"/>
      <c r="N82" s="344"/>
    </row>
    <row r="83" spans="2:14" x14ac:dyDescent="0.25">
      <c r="B83" s="346" t="s">
        <v>2617</v>
      </c>
      <c r="C83" s="345">
        <v>11.060793193358034</v>
      </c>
      <c r="D83" s="345">
        <v>35.583916563743649</v>
      </c>
      <c r="E83" s="345">
        <v>42.212158638671603</v>
      </c>
      <c r="F83" s="345">
        <v>8.9062714422944964</v>
      </c>
      <c r="G83" s="345">
        <v>1.7291066282420746</v>
      </c>
      <c r="H83" s="345">
        <v>0.17839989021545216</v>
      </c>
      <c r="I83" s="345">
        <v>5.4892273912446818E-2</v>
      </c>
      <c r="J83" s="345">
        <v>6.861534239055854E-2</v>
      </c>
      <c r="K83" s="345">
        <v>6.861534239055854E-2</v>
      </c>
      <c r="L83" s="345">
        <v>0.13723068478111708</v>
      </c>
      <c r="M83" s="267"/>
      <c r="N83" s="344"/>
    </row>
    <row r="84" spans="2:14" x14ac:dyDescent="0.25">
      <c r="B84" s="346" t="s">
        <v>2629</v>
      </c>
      <c r="C84" s="345">
        <v>20.321361058601138</v>
      </c>
      <c r="D84" s="345">
        <v>37.429111531190927</v>
      </c>
      <c r="E84" s="345">
        <v>36.483931947069948</v>
      </c>
      <c r="F84" s="345">
        <v>4.2848141146817902</v>
      </c>
      <c r="G84" s="345">
        <v>1.0712035286704475</v>
      </c>
      <c r="H84" s="345">
        <v>9.4517958412098299E-2</v>
      </c>
      <c r="I84" s="345">
        <v>0.12602394454946439</v>
      </c>
      <c r="J84" s="345">
        <v>3.1505986137366097E-2</v>
      </c>
      <c r="K84" s="345">
        <v>3.1505986137366097E-2</v>
      </c>
      <c r="L84" s="345">
        <v>0.1890359168241966</v>
      </c>
      <c r="M84" s="267"/>
      <c r="N84" s="344"/>
    </row>
    <row r="85" spans="2:14" ht="30" x14ac:dyDescent="0.25">
      <c r="B85" s="346" t="s">
        <v>2628</v>
      </c>
      <c r="C85" s="345">
        <v>47.60638297872341</v>
      </c>
      <c r="D85" s="345">
        <v>20.877659574468087</v>
      </c>
      <c r="E85" s="345">
        <v>28.856382978723406</v>
      </c>
      <c r="F85" s="345">
        <v>1.4627659574468086</v>
      </c>
      <c r="G85" s="345">
        <v>0.26595744680851069</v>
      </c>
      <c r="H85" s="345">
        <v>0</v>
      </c>
      <c r="I85" s="345">
        <v>0</v>
      </c>
      <c r="J85" s="345">
        <v>0</v>
      </c>
      <c r="K85" s="345">
        <v>0.66489361702127669</v>
      </c>
      <c r="L85" s="345">
        <v>0.39893617021276595</v>
      </c>
      <c r="M85" s="267"/>
      <c r="N85" s="344"/>
    </row>
    <row r="86" spans="2:14" x14ac:dyDescent="0.25">
      <c r="B86" s="346" t="s">
        <v>128</v>
      </c>
      <c r="C86" s="345">
        <v>0.66489361702127669</v>
      </c>
      <c r="D86" s="345">
        <v>9.1666666666666679</v>
      </c>
      <c r="E86" s="345">
        <v>86.666666666666671</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10.398425753957726</v>
      </c>
      <c r="D88" s="342">
        <v>26.795348014504288</v>
      </c>
      <c r="E88" s="342">
        <v>42.150879985849471</v>
      </c>
      <c r="F88" s="342">
        <v>12.75095073848059</v>
      </c>
      <c r="G88" s="342">
        <v>5.4368974971256749</v>
      </c>
      <c r="H88" s="342">
        <v>1.5499248253294418</v>
      </c>
      <c r="I88" s="342">
        <v>0.32501989917750074</v>
      </c>
      <c r="J88" s="342">
        <v>0.17467055806137793</v>
      </c>
      <c r="K88" s="342">
        <v>0.11055098611479615</v>
      </c>
      <c r="L88" s="342">
        <v>0.31396480056602116</v>
      </c>
      <c r="M88" s="267"/>
      <c r="N88" s="341"/>
    </row>
    <row r="94" spans="2:14" x14ac:dyDescent="0.25">
      <c r="N94" s="217" t="s">
        <v>2486</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2650</v>
      </c>
    </row>
    <row r="6" spans="2:9" ht="3.75" customHeight="1" x14ac:dyDescent="0.25">
      <c r="B6" s="337"/>
    </row>
    <row r="7" spans="2:9" x14ac:dyDescent="0.25">
      <c r="B7" s="361" t="s">
        <v>2454</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2649</v>
      </c>
      <c r="I9" s="354" t="s">
        <v>130</v>
      </c>
    </row>
    <row r="11" spans="2:9" x14ac:dyDescent="0.25">
      <c r="B11" s="353" t="s">
        <v>2623</v>
      </c>
      <c r="C11" s="363">
        <v>132.88999999999999</v>
      </c>
      <c r="D11" s="363">
        <v>28.97</v>
      </c>
      <c r="E11" s="363">
        <v>8.18</v>
      </c>
      <c r="F11" s="363">
        <v>32.380000000000003</v>
      </c>
      <c r="G11" s="363">
        <v>29.61</v>
      </c>
      <c r="H11" s="363"/>
      <c r="I11" s="363">
        <v>232.02999999999997</v>
      </c>
    </row>
    <row r="12" spans="2:9" x14ac:dyDescent="0.25">
      <c r="B12" s="353" t="s">
        <v>2622</v>
      </c>
      <c r="C12" s="363">
        <v>4</v>
      </c>
      <c r="D12" s="363">
        <v>2.9</v>
      </c>
      <c r="E12" s="363">
        <v>1.36</v>
      </c>
      <c r="F12" s="363">
        <v>1.75</v>
      </c>
      <c r="G12" s="363">
        <v>2.12</v>
      </c>
      <c r="H12" s="363"/>
      <c r="I12" s="363">
        <v>12.129999999999999</v>
      </c>
    </row>
    <row r="13" spans="2:9" x14ac:dyDescent="0.25">
      <c r="B13" s="353" t="s">
        <v>2621</v>
      </c>
      <c r="C13" s="363">
        <v>0.57999999999999996</v>
      </c>
      <c r="D13" s="363">
        <v>0.09</v>
      </c>
      <c r="E13" s="363">
        <v>0.22</v>
      </c>
      <c r="F13" s="363">
        <v>0.46</v>
      </c>
      <c r="G13" s="363">
        <v>0.45</v>
      </c>
      <c r="H13" s="363"/>
      <c r="I13" s="363">
        <v>1.7999999999999998</v>
      </c>
    </row>
    <row r="14" spans="2:9" x14ac:dyDescent="0.25">
      <c r="B14" s="353" t="s">
        <v>2620</v>
      </c>
      <c r="C14" s="363">
        <v>3.51</v>
      </c>
      <c r="D14" s="363">
        <v>0.52</v>
      </c>
      <c r="E14" s="363">
        <v>0.44</v>
      </c>
      <c r="F14" s="363">
        <v>1.37</v>
      </c>
      <c r="G14" s="363">
        <v>1.06</v>
      </c>
      <c r="H14" s="363"/>
      <c r="I14" s="363">
        <v>6.9</v>
      </c>
    </row>
    <row r="15" spans="2:9" x14ac:dyDescent="0.25">
      <c r="B15" s="353" t="s">
        <v>2619</v>
      </c>
      <c r="C15" s="363">
        <v>33.090000000000003</v>
      </c>
      <c r="D15" s="363">
        <v>3.69</v>
      </c>
      <c r="E15" s="363">
        <v>4</v>
      </c>
      <c r="F15" s="363">
        <v>16.579999999999998</v>
      </c>
      <c r="G15" s="363">
        <v>9.24</v>
      </c>
      <c r="H15" s="363">
        <v>3.13</v>
      </c>
      <c r="I15" s="363">
        <v>69.72999999999999</v>
      </c>
    </row>
    <row r="16" spans="2:9" ht="30" x14ac:dyDescent="0.25">
      <c r="B16" s="353" t="s">
        <v>2618</v>
      </c>
      <c r="C16" s="363">
        <v>4.9400000000000004</v>
      </c>
      <c r="D16" s="363">
        <v>0.82</v>
      </c>
      <c r="E16" s="363">
        <v>4.75</v>
      </c>
      <c r="F16" s="363">
        <v>2.4700000000000002</v>
      </c>
      <c r="G16" s="363">
        <v>3.35</v>
      </c>
      <c r="H16" s="363">
        <v>0.05</v>
      </c>
      <c r="I16" s="363">
        <v>16.380000000000003</v>
      </c>
    </row>
    <row r="17" spans="2:9" x14ac:dyDescent="0.25">
      <c r="B17" s="353" t="s">
        <v>2617</v>
      </c>
      <c r="C17" s="363">
        <v>36.26</v>
      </c>
      <c r="D17" s="363">
        <v>3.92</v>
      </c>
      <c r="E17" s="363">
        <v>1.69</v>
      </c>
      <c r="F17" s="363">
        <v>8</v>
      </c>
      <c r="G17" s="363">
        <v>8.9700000000000006</v>
      </c>
      <c r="H17" s="363">
        <v>14.03</v>
      </c>
      <c r="I17" s="363">
        <v>72.86999999999999</v>
      </c>
    </row>
    <row r="18" spans="2:9" x14ac:dyDescent="0.25">
      <c r="B18" s="353" t="s">
        <v>2629</v>
      </c>
      <c r="C18" s="363">
        <v>2.97</v>
      </c>
      <c r="D18" s="363">
        <v>9.01</v>
      </c>
      <c r="E18" s="363">
        <v>3.35</v>
      </c>
      <c r="F18" s="363">
        <v>5.97</v>
      </c>
      <c r="G18" s="363">
        <v>10.44</v>
      </c>
      <c r="H18" s="363"/>
      <c r="I18" s="363">
        <v>31.740000000000002</v>
      </c>
    </row>
    <row r="19" spans="2:9" ht="30" x14ac:dyDescent="0.25">
      <c r="B19" s="353" t="s">
        <v>2628</v>
      </c>
      <c r="C19" s="363">
        <v>3.93</v>
      </c>
      <c r="D19" s="363">
        <v>0.38</v>
      </c>
      <c r="E19" s="363">
        <v>0.42</v>
      </c>
      <c r="F19" s="363">
        <v>1.53</v>
      </c>
      <c r="G19" s="363">
        <v>1.26</v>
      </c>
      <c r="H19" s="363"/>
      <c r="I19" s="363">
        <v>7.5200000000000005</v>
      </c>
    </row>
    <row r="20" spans="2:9" x14ac:dyDescent="0.25">
      <c r="B20" s="353" t="s">
        <v>128</v>
      </c>
      <c r="C20" s="363">
        <v>1.1200000000000001</v>
      </c>
      <c r="D20" s="363">
        <v>0.02</v>
      </c>
      <c r="E20" s="363">
        <v>0.04</v>
      </c>
      <c r="F20" s="363">
        <v>0.02</v>
      </c>
      <c r="G20" s="363">
        <v>0.01</v>
      </c>
      <c r="H20" s="363"/>
      <c r="I20" s="363">
        <v>1.2100000000000002</v>
      </c>
    </row>
    <row r="21" spans="2:9" x14ac:dyDescent="0.25">
      <c r="C21" s="363"/>
      <c r="D21" s="363"/>
      <c r="E21" s="363"/>
      <c r="F21" s="363"/>
      <c r="G21" s="363"/>
      <c r="H21" s="363"/>
      <c r="I21" s="363"/>
    </row>
    <row r="22" spans="2:9" x14ac:dyDescent="0.25">
      <c r="B22" s="362" t="s">
        <v>130</v>
      </c>
      <c r="C22" s="320">
        <v>223.29</v>
      </c>
      <c r="D22" s="320">
        <v>50.32</v>
      </c>
      <c r="E22" s="320">
        <v>24.450000000000003</v>
      </c>
      <c r="F22" s="320">
        <v>70.53</v>
      </c>
      <c r="G22" s="320">
        <v>66.510000000000019</v>
      </c>
      <c r="H22" s="320">
        <v>17.21</v>
      </c>
      <c r="I22" s="320">
        <v>452.30999999999995</v>
      </c>
    </row>
    <row r="25" spans="2:9" x14ac:dyDescent="0.25">
      <c r="I25" s="217" t="s">
        <v>2486</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2664</v>
      </c>
    </row>
    <row r="6" spans="2:13" x14ac:dyDescent="0.25">
      <c r="B6" s="361" t="s">
        <v>2452</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2623</v>
      </c>
      <c r="D8" s="325" t="s">
        <v>2622</v>
      </c>
      <c r="E8" s="325" t="s">
        <v>2621</v>
      </c>
      <c r="F8" s="325" t="s">
        <v>2620</v>
      </c>
      <c r="G8" s="325" t="s">
        <v>2619</v>
      </c>
      <c r="H8" s="325" t="s">
        <v>2618</v>
      </c>
      <c r="I8" s="325" t="s">
        <v>2617</v>
      </c>
      <c r="J8" s="325" t="s">
        <v>766</v>
      </c>
      <c r="K8" s="325" t="s">
        <v>2616</v>
      </c>
      <c r="L8" s="325" t="s">
        <v>128</v>
      </c>
      <c r="M8" s="324" t="s">
        <v>130</v>
      </c>
    </row>
    <row r="9" spans="2:13" x14ac:dyDescent="0.25">
      <c r="B9" s="267" t="s">
        <v>2660</v>
      </c>
      <c r="C9" s="18">
        <v>0</v>
      </c>
      <c r="D9" s="18">
        <v>0</v>
      </c>
      <c r="E9" s="18">
        <v>0</v>
      </c>
      <c r="F9" s="18">
        <v>0</v>
      </c>
      <c r="G9" s="18">
        <v>0</v>
      </c>
      <c r="H9" s="18">
        <v>0</v>
      </c>
      <c r="I9" s="18">
        <v>0</v>
      </c>
      <c r="J9" s="18">
        <v>0</v>
      </c>
      <c r="K9" s="18">
        <v>0</v>
      </c>
      <c r="L9" s="18">
        <v>0</v>
      </c>
      <c r="M9" s="272">
        <v>0</v>
      </c>
    </row>
    <row r="10" spans="2:13" x14ac:dyDescent="0.25">
      <c r="B10" s="267" t="s">
        <v>2659</v>
      </c>
      <c r="C10" s="363">
        <v>0.09</v>
      </c>
      <c r="D10" s="363">
        <v>0</v>
      </c>
      <c r="E10" s="363">
        <v>0</v>
      </c>
      <c r="F10" s="363">
        <v>0.06</v>
      </c>
      <c r="G10" s="363">
        <v>0.03</v>
      </c>
      <c r="H10" s="363">
        <v>0</v>
      </c>
      <c r="I10" s="363">
        <v>0</v>
      </c>
      <c r="J10" s="363">
        <v>0.03</v>
      </c>
      <c r="K10" s="363">
        <v>0</v>
      </c>
      <c r="L10" s="363">
        <v>0</v>
      </c>
      <c r="M10" s="363">
        <v>0.21</v>
      </c>
    </row>
    <row r="11" spans="2:13" ht="30" customHeight="1" x14ac:dyDescent="0.25">
      <c r="B11" s="346" t="s">
        <v>2658</v>
      </c>
      <c r="C11" s="363"/>
      <c r="D11" s="363"/>
      <c r="E11" s="363"/>
      <c r="F11" s="363"/>
      <c r="G11" s="363"/>
      <c r="H11" s="363"/>
      <c r="I11" s="363"/>
      <c r="J11" s="363"/>
      <c r="K11" s="363"/>
      <c r="L11" s="363"/>
      <c r="M11" s="363"/>
    </row>
    <row r="12" spans="2:13" x14ac:dyDescent="0.25">
      <c r="B12" s="368" t="s">
        <v>2657</v>
      </c>
      <c r="C12" s="363">
        <v>18.45</v>
      </c>
      <c r="D12" s="363">
        <v>0.72</v>
      </c>
      <c r="E12" s="363">
        <v>0</v>
      </c>
      <c r="F12" s="363">
        <v>0.14000000000000001</v>
      </c>
      <c r="G12" s="363">
        <v>2.37</v>
      </c>
      <c r="H12" s="363">
        <v>0</v>
      </c>
      <c r="I12" s="363">
        <v>0.8</v>
      </c>
      <c r="J12" s="363">
        <v>3.58</v>
      </c>
      <c r="K12" s="363">
        <v>0.4</v>
      </c>
      <c r="L12" s="363">
        <v>0.01</v>
      </c>
      <c r="M12" s="363">
        <v>26.470000000000002</v>
      </c>
    </row>
    <row r="13" spans="2:13" x14ac:dyDescent="0.25">
      <c r="B13" s="368" t="s">
        <v>2656</v>
      </c>
      <c r="C13" s="363">
        <v>17.48</v>
      </c>
      <c r="D13" s="363">
        <v>0.66</v>
      </c>
      <c r="E13" s="363">
        <v>0</v>
      </c>
      <c r="F13" s="363">
        <v>0.41</v>
      </c>
      <c r="G13" s="363">
        <v>4.2300000000000004</v>
      </c>
      <c r="H13" s="363">
        <v>0.03</v>
      </c>
      <c r="I13" s="363">
        <v>0.92</v>
      </c>
      <c r="J13" s="363">
        <v>2.86</v>
      </c>
      <c r="K13" s="363">
        <v>0</v>
      </c>
      <c r="L13" s="363">
        <v>0</v>
      </c>
      <c r="M13" s="363">
        <v>26.590000000000003</v>
      </c>
    </row>
    <row r="14" spans="2:13" x14ac:dyDescent="0.25">
      <c r="B14" s="367" t="s">
        <v>2655</v>
      </c>
      <c r="C14" s="363">
        <v>108.26</v>
      </c>
      <c r="D14" s="363">
        <v>4.8600000000000003</v>
      </c>
      <c r="E14" s="363">
        <v>0.22</v>
      </c>
      <c r="F14" s="363">
        <v>1.51</v>
      </c>
      <c r="G14" s="363">
        <v>14.6</v>
      </c>
      <c r="H14" s="363">
        <v>0.38</v>
      </c>
      <c r="I14" s="363">
        <v>4.21</v>
      </c>
      <c r="J14" s="363">
        <v>7.35</v>
      </c>
      <c r="K14" s="363">
        <v>0.12</v>
      </c>
      <c r="L14" s="363">
        <v>0.03</v>
      </c>
      <c r="M14" s="363">
        <v>141.54000000000002</v>
      </c>
    </row>
    <row r="15" spans="2:13" x14ac:dyDescent="0.25">
      <c r="B15" s="367" t="s">
        <v>2654</v>
      </c>
      <c r="C15" s="363">
        <v>3.73</v>
      </c>
      <c r="D15" s="363">
        <v>0.14000000000000001</v>
      </c>
      <c r="E15" s="363">
        <v>0.02</v>
      </c>
      <c r="F15" s="363">
        <v>3.23</v>
      </c>
      <c r="G15" s="363">
        <v>7.17</v>
      </c>
      <c r="H15" s="363">
        <v>0</v>
      </c>
      <c r="I15" s="363">
        <v>1.65</v>
      </c>
      <c r="J15" s="363">
        <v>0.39</v>
      </c>
      <c r="K15" s="363">
        <v>0</v>
      </c>
      <c r="L15" s="363">
        <v>0</v>
      </c>
      <c r="M15" s="363">
        <v>16.329999999999998</v>
      </c>
    </row>
    <row r="16" spans="2:13" x14ac:dyDescent="0.25">
      <c r="B16" s="267" t="s">
        <v>2653</v>
      </c>
      <c r="C16" s="363"/>
      <c r="D16" s="363"/>
      <c r="E16" s="363"/>
      <c r="F16" s="363"/>
      <c r="G16" s="363"/>
      <c r="H16" s="363"/>
      <c r="I16" s="363"/>
      <c r="J16" s="363"/>
      <c r="K16" s="363"/>
      <c r="L16" s="363"/>
      <c r="M16" s="363"/>
    </row>
    <row r="17" spans="2:13" x14ac:dyDescent="0.25">
      <c r="B17" s="267" t="s">
        <v>2652</v>
      </c>
      <c r="C17" s="363">
        <v>19.63</v>
      </c>
      <c r="D17" s="363">
        <v>1.04</v>
      </c>
      <c r="E17" s="363">
        <v>0</v>
      </c>
      <c r="F17" s="363">
        <v>0.18</v>
      </c>
      <c r="G17" s="363">
        <v>23.03</v>
      </c>
      <c r="H17" s="363">
        <v>6.94</v>
      </c>
      <c r="I17" s="363">
        <v>35.700000000000003</v>
      </c>
      <c r="J17" s="363">
        <v>7.83</v>
      </c>
      <c r="K17" s="363">
        <v>3.16</v>
      </c>
      <c r="L17" s="363">
        <v>1.04</v>
      </c>
      <c r="M17" s="363">
        <v>98.55</v>
      </c>
    </row>
    <row r="18" spans="2:13" x14ac:dyDescent="0.25">
      <c r="B18" s="18" t="s">
        <v>2651</v>
      </c>
      <c r="C18" s="363">
        <v>0</v>
      </c>
      <c r="D18" s="363">
        <v>0</v>
      </c>
      <c r="E18" s="363">
        <v>0</v>
      </c>
      <c r="F18" s="363">
        <v>0</v>
      </c>
      <c r="G18" s="363">
        <v>0</v>
      </c>
      <c r="H18" s="363">
        <v>0</v>
      </c>
      <c r="I18" s="363">
        <v>0</v>
      </c>
      <c r="J18" s="363">
        <v>0</v>
      </c>
      <c r="K18" s="363">
        <v>0</v>
      </c>
      <c r="L18" s="363">
        <v>0</v>
      </c>
      <c r="M18" s="363">
        <v>0</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167.64</v>
      </c>
      <c r="D20" s="320">
        <v>7.42</v>
      </c>
      <c r="E20" s="320">
        <v>0.24</v>
      </c>
      <c r="F20" s="320">
        <v>5.5299999999999994</v>
      </c>
      <c r="G20" s="320">
        <v>51.43</v>
      </c>
      <c r="H20" s="320">
        <v>7.3500000000000005</v>
      </c>
      <c r="I20" s="320">
        <v>43.28</v>
      </c>
      <c r="J20" s="320">
        <v>22.04</v>
      </c>
      <c r="K20" s="320">
        <v>3.68</v>
      </c>
      <c r="L20" s="320">
        <v>1.08</v>
      </c>
      <c r="M20" s="320">
        <v>309.69000000000005</v>
      </c>
    </row>
    <row r="21" spans="2:13" x14ac:dyDescent="0.25">
      <c r="B21" s="251" t="s">
        <v>2663</v>
      </c>
    </row>
    <row r="25" spans="2:13" ht="15.75" x14ac:dyDescent="0.25">
      <c r="B25" s="337" t="s">
        <v>2662</v>
      </c>
    </row>
    <row r="26" spans="2:13" x14ac:dyDescent="0.25">
      <c r="B26" s="361" t="s">
        <v>2450</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2623</v>
      </c>
      <c r="D28" s="325" t="s">
        <v>2622</v>
      </c>
      <c r="E28" s="325" t="s">
        <v>2621</v>
      </c>
      <c r="F28" s="325" t="s">
        <v>2620</v>
      </c>
      <c r="G28" s="325" t="s">
        <v>2619</v>
      </c>
      <c r="H28" s="325" t="s">
        <v>2618</v>
      </c>
      <c r="I28" s="325" t="s">
        <v>2617</v>
      </c>
      <c r="J28" s="325" t="s">
        <v>766</v>
      </c>
      <c r="K28" s="325" t="s">
        <v>2616</v>
      </c>
      <c r="L28" s="325" t="s">
        <v>128</v>
      </c>
      <c r="M28" s="324" t="s">
        <v>130</v>
      </c>
    </row>
    <row r="29" spans="2:13" x14ac:dyDescent="0.25">
      <c r="B29" s="267" t="s">
        <v>2660</v>
      </c>
      <c r="C29" s="18">
        <v>0</v>
      </c>
      <c r="D29" s="18">
        <v>0</v>
      </c>
      <c r="E29" s="18">
        <v>0</v>
      </c>
      <c r="F29" s="18">
        <v>0</v>
      </c>
      <c r="G29" s="18">
        <v>0</v>
      </c>
      <c r="H29" s="18">
        <v>0</v>
      </c>
      <c r="I29" s="18">
        <v>0</v>
      </c>
      <c r="J29" s="18">
        <v>0</v>
      </c>
      <c r="K29" s="18">
        <v>0</v>
      </c>
      <c r="L29" s="18">
        <v>0</v>
      </c>
      <c r="M29" s="272">
        <v>0</v>
      </c>
    </row>
    <row r="30" spans="2:13" x14ac:dyDescent="0.25">
      <c r="B30" s="267" t="s">
        <v>2659</v>
      </c>
      <c r="C30" s="363">
        <v>0</v>
      </c>
      <c r="D30" s="363">
        <v>0</v>
      </c>
      <c r="E30" s="363">
        <v>0</v>
      </c>
      <c r="F30" s="363">
        <v>0</v>
      </c>
      <c r="G30" s="363">
        <v>0</v>
      </c>
      <c r="H30" s="363">
        <v>0</v>
      </c>
      <c r="I30" s="363">
        <v>0</v>
      </c>
      <c r="J30" s="363">
        <v>0</v>
      </c>
      <c r="K30" s="363">
        <v>0</v>
      </c>
      <c r="L30" s="363">
        <v>0</v>
      </c>
      <c r="M30" s="363">
        <v>0</v>
      </c>
    </row>
    <row r="31" spans="2:13" ht="30" x14ac:dyDescent="0.25">
      <c r="B31" s="346" t="s">
        <v>2658</v>
      </c>
      <c r="C31" s="363"/>
      <c r="D31" s="363"/>
      <c r="E31" s="363"/>
      <c r="F31" s="363"/>
      <c r="G31" s="363"/>
      <c r="H31" s="363"/>
      <c r="I31" s="363"/>
      <c r="J31" s="363"/>
      <c r="K31" s="363"/>
      <c r="L31" s="363"/>
      <c r="M31" s="363"/>
    </row>
    <row r="32" spans="2:13" x14ac:dyDescent="0.25">
      <c r="B32" s="368" t="s">
        <v>2657</v>
      </c>
      <c r="C32" s="363">
        <v>9.5299999999999994</v>
      </c>
      <c r="D32" s="363">
        <v>0.73</v>
      </c>
      <c r="E32" s="363">
        <v>0.14000000000000001</v>
      </c>
      <c r="F32" s="363">
        <v>0.11</v>
      </c>
      <c r="G32" s="363">
        <v>1.8</v>
      </c>
      <c r="H32" s="363">
        <v>0.27</v>
      </c>
      <c r="I32" s="363">
        <v>3.01</v>
      </c>
      <c r="J32" s="363">
        <v>2.36</v>
      </c>
      <c r="K32" s="363">
        <v>0.31</v>
      </c>
      <c r="L32" s="363">
        <v>0.02</v>
      </c>
      <c r="M32" s="363">
        <v>18.279999999999998</v>
      </c>
    </row>
    <row r="33" spans="2:13" x14ac:dyDescent="0.25">
      <c r="B33" s="368" t="s">
        <v>2656</v>
      </c>
      <c r="C33" s="363">
        <v>10.46</v>
      </c>
      <c r="D33" s="363">
        <v>0.67</v>
      </c>
      <c r="E33" s="363">
        <v>0.13</v>
      </c>
      <c r="F33" s="363">
        <v>0.17</v>
      </c>
      <c r="G33" s="363">
        <v>1.54</v>
      </c>
      <c r="H33" s="363">
        <v>0.28999999999999998</v>
      </c>
      <c r="I33" s="363">
        <v>1.66</v>
      </c>
      <c r="J33" s="363">
        <v>1.37</v>
      </c>
      <c r="K33" s="363">
        <v>0.23</v>
      </c>
      <c r="L33" s="363">
        <v>0.01</v>
      </c>
      <c r="M33" s="363">
        <v>16.530000000000005</v>
      </c>
    </row>
    <row r="34" spans="2:13" x14ac:dyDescent="0.25">
      <c r="B34" s="367" t="s">
        <v>2655</v>
      </c>
      <c r="C34" s="363">
        <v>36.729999999999997</v>
      </c>
      <c r="D34" s="363">
        <v>2.68</v>
      </c>
      <c r="E34" s="363">
        <v>0.6</v>
      </c>
      <c r="F34" s="363">
        <v>0.68</v>
      </c>
      <c r="G34" s="363">
        <v>5.92</v>
      </c>
      <c r="H34" s="363">
        <v>0.6</v>
      </c>
      <c r="I34" s="363">
        <v>5.81</v>
      </c>
      <c r="J34" s="363">
        <v>2.46</v>
      </c>
      <c r="K34" s="363">
        <v>0.63</v>
      </c>
      <c r="L34" s="363">
        <v>0.01</v>
      </c>
      <c r="M34" s="363">
        <v>56.120000000000005</v>
      </c>
    </row>
    <row r="35" spans="2:13" x14ac:dyDescent="0.25">
      <c r="B35" s="367" t="s">
        <v>2654</v>
      </c>
      <c r="C35" s="363">
        <v>0.8</v>
      </c>
      <c r="D35" s="363">
        <v>0.05</v>
      </c>
      <c r="E35" s="363">
        <v>0.56000000000000005</v>
      </c>
      <c r="F35" s="363">
        <v>0.38</v>
      </c>
      <c r="G35" s="363">
        <v>1.49</v>
      </c>
      <c r="H35" s="363">
        <v>0.14000000000000001</v>
      </c>
      <c r="I35" s="363">
        <v>1</v>
      </c>
      <c r="J35" s="363">
        <v>0.19</v>
      </c>
      <c r="K35" s="363">
        <v>0.06</v>
      </c>
      <c r="L35" s="363">
        <v>0.03</v>
      </c>
      <c r="M35" s="363">
        <v>4.7</v>
      </c>
    </row>
    <row r="36" spans="2:13" x14ac:dyDescent="0.25">
      <c r="B36" s="267" t="s">
        <v>2653</v>
      </c>
      <c r="C36" s="363"/>
      <c r="D36" s="363"/>
      <c r="E36" s="363"/>
      <c r="F36" s="363"/>
      <c r="G36" s="363"/>
      <c r="H36" s="363"/>
      <c r="I36" s="363"/>
      <c r="J36" s="363"/>
      <c r="K36" s="363"/>
      <c r="L36" s="363"/>
      <c r="M36" s="363"/>
    </row>
    <row r="37" spans="2:13" x14ac:dyDescent="0.25">
      <c r="B37" s="267" t="s">
        <v>2652</v>
      </c>
      <c r="C37" s="363">
        <v>6.83</v>
      </c>
      <c r="D37" s="363">
        <v>0.6</v>
      </c>
      <c r="E37" s="363">
        <v>0.13</v>
      </c>
      <c r="F37" s="363">
        <v>0.03</v>
      </c>
      <c r="G37" s="363">
        <v>7.53</v>
      </c>
      <c r="H37" s="363">
        <v>7.73</v>
      </c>
      <c r="I37" s="363">
        <v>18.100000000000001</v>
      </c>
      <c r="J37" s="363">
        <v>3.32</v>
      </c>
      <c r="K37" s="363">
        <v>2.61</v>
      </c>
      <c r="L37" s="363">
        <v>0.04</v>
      </c>
      <c r="M37" s="363">
        <v>46.92</v>
      </c>
    </row>
    <row r="38" spans="2:13" x14ac:dyDescent="0.25">
      <c r="B38" s="18" t="s">
        <v>2651</v>
      </c>
      <c r="C38" s="363">
        <v>0</v>
      </c>
      <c r="D38" s="363">
        <v>0</v>
      </c>
      <c r="E38" s="363">
        <v>0</v>
      </c>
      <c r="F38" s="363">
        <v>0</v>
      </c>
      <c r="G38" s="363">
        <v>0</v>
      </c>
      <c r="H38" s="363">
        <v>0</v>
      </c>
      <c r="I38" s="363">
        <v>0</v>
      </c>
      <c r="J38" s="363">
        <v>0</v>
      </c>
      <c r="K38" s="363">
        <v>0</v>
      </c>
      <c r="L38" s="363">
        <v>0</v>
      </c>
      <c r="M38" s="363">
        <v>0</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64.349999999999994</v>
      </c>
      <c r="D40" s="320">
        <v>4.7299999999999995</v>
      </c>
      <c r="E40" s="320">
        <v>1.56</v>
      </c>
      <c r="F40" s="320">
        <v>1.37</v>
      </c>
      <c r="G40" s="320">
        <v>18.28</v>
      </c>
      <c r="H40" s="320">
        <v>9.0300000000000011</v>
      </c>
      <c r="I40" s="320">
        <v>29.580000000000002</v>
      </c>
      <c r="J40" s="320">
        <v>9.6999999999999993</v>
      </c>
      <c r="K40" s="320">
        <v>3.84</v>
      </c>
      <c r="L40" s="320">
        <v>0.11000000000000001</v>
      </c>
      <c r="M40" s="320">
        <v>142.55000000000001</v>
      </c>
    </row>
    <row r="45" spans="2:13" ht="15.75" x14ac:dyDescent="0.25">
      <c r="B45" s="337" t="s">
        <v>2661</v>
      </c>
    </row>
    <row r="46" spans="2:13" x14ac:dyDescent="0.25">
      <c r="B46" s="361" t="s">
        <v>2448</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2623</v>
      </c>
      <c r="D48" s="325" t="s">
        <v>2622</v>
      </c>
      <c r="E48" s="325" t="s">
        <v>2621</v>
      </c>
      <c r="F48" s="325" t="s">
        <v>2620</v>
      </c>
      <c r="G48" s="325" t="s">
        <v>2619</v>
      </c>
      <c r="H48" s="325" t="s">
        <v>2618</v>
      </c>
      <c r="I48" s="325" t="s">
        <v>2617</v>
      </c>
      <c r="J48" s="325" t="s">
        <v>766</v>
      </c>
      <c r="K48" s="325" t="s">
        <v>2616</v>
      </c>
      <c r="L48" s="325" t="s">
        <v>128</v>
      </c>
      <c r="M48" s="324" t="s">
        <v>130</v>
      </c>
    </row>
    <row r="49" spans="2:14" x14ac:dyDescent="0.25">
      <c r="B49" s="267" t="s">
        <v>2660</v>
      </c>
      <c r="C49" s="18">
        <v>0</v>
      </c>
      <c r="D49" s="18">
        <v>0</v>
      </c>
      <c r="E49" s="18">
        <v>0</v>
      </c>
      <c r="F49" s="18">
        <v>0</v>
      </c>
      <c r="G49" s="18">
        <v>0</v>
      </c>
      <c r="H49" s="18">
        <v>0</v>
      </c>
      <c r="I49" s="18">
        <v>0</v>
      </c>
      <c r="J49" s="18">
        <v>0</v>
      </c>
      <c r="K49" s="18">
        <v>0</v>
      </c>
      <c r="L49" s="18">
        <v>0</v>
      </c>
      <c r="M49" s="272">
        <v>0</v>
      </c>
    </row>
    <row r="50" spans="2:14" x14ac:dyDescent="0.25">
      <c r="B50" s="267" t="s">
        <v>2659</v>
      </c>
      <c r="C50" s="363">
        <v>0.09</v>
      </c>
      <c r="D50" s="363">
        <v>0</v>
      </c>
      <c r="E50" s="363">
        <v>0</v>
      </c>
      <c r="F50" s="363">
        <v>0.06</v>
      </c>
      <c r="G50" s="363">
        <v>0.03</v>
      </c>
      <c r="H50" s="363">
        <v>0</v>
      </c>
      <c r="I50" s="363">
        <v>0</v>
      </c>
      <c r="J50" s="363">
        <v>0.03</v>
      </c>
      <c r="K50" s="363">
        <v>0</v>
      </c>
      <c r="L50" s="363">
        <v>0</v>
      </c>
      <c r="M50" s="363">
        <v>0.21</v>
      </c>
    </row>
    <row r="51" spans="2:14" ht="30" x14ac:dyDescent="0.25">
      <c r="B51" s="346" t="s">
        <v>2658</v>
      </c>
      <c r="C51" s="363"/>
      <c r="D51" s="363"/>
      <c r="E51" s="363"/>
      <c r="F51" s="363"/>
      <c r="G51" s="363"/>
      <c r="H51" s="363"/>
      <c r="I51" s="363"/>
      <c r="J51" s="363"/>
      <c r="K51" s="363"/>
      <c r="L51" s="363"/>
      <c r="M51" s="363"/>
    </row>
    <row r="52" spans="2:14" x14ac:dyDescent="0.25">
      <c r="B52" s="368" t="s">
        <v>2657</v>
      </c>
      <c r="C52" s="363">
        <v>27.979999999999997</v>
      </c>
      <c r="D52" s="363">
        <v>1.45</v>
      </c>
      <c r="E52" s="363">
        <v>0.14000000000000001</v>
      </c>
      <c r="F52" s="363">
        <v>0.25</v>
      </c>
      <c r="G52" s="363">
        <v>4.17</v>
      </c>
      <c r="H52" s="363">
        <v>0.27</v>
      </c>
      <c r="I52" s="363">
        <v>3.8099999999999996</v>
      </c>
      <c r="J52" s="363">
        <v>5.9399999999999995</v>
      </c>
      <c r="K52" s="363">
        <v>0.71</v>
      </c>
      <c r="L52" s="363">
        <v>0.03</v>
      </c>
      <c r="M52" s="363">
        <v>44.75</v>
      </c>
    </row>
    <row r="53" spans="2:14" x14ac:dyDescent="0.25">
      <c r="B53" s="368" t="s">
        <v>2656</v>
      </c>
      <c r="C53" s="363">
        <v>27.94</v>
      </c>
      <c r="D53" s="363">
        <v>1.33</v>
      </c>
      <c r="E53" s="363">
        <v>0.13</v>
      </c>
      <c r="F53" s="363">
        <v>0.57999999999999996</v>
      </c>
      <c r="G53" s="363">
        <v>5.7700000000000005</v>
      </c>
      <c r="H53" s="363">
        <v>0.31999999999999995</v>
      </c>
      <c r="I53" s="363">
        <v>2.58</v>
      </c>
      <c r="J53" s="363">
        <v>4.2300000000000004</v>
      </c>
      <c r="K53" s="363">
        <v>0.23</v>
      </c>
      <c r="L53" s="363">
        <v>0.01</v>
      </c>
      <c r="M53" s="363">
        <v>43.11999999999999</v>
      </c>
    </row>
    <row r="54" spans="2:14" x14ac:dyDescent="0.25">
      <c r="B54" s="367" t="s">
        <v>2655</v>
      </c>
      <c r="C54" s="363">
        <v>144.99</v>
      </c>
      <c r="D54" s="363">
        <v>7.5400000000000009</v>
      </c>
      <c r="E54" s="363">
        <v>0.82</v>
      </c>
      <c r="F54" s="363">
        <v>2.19</v>
      </c>
      <c r="G54" s="363">
        <v>20.52</v>
      </c>
      <c r="H54" s="363">
        <v>0.98</v>
      </c>
      <c r="I54" s="363">
        <v>10.02</v>
      </c>
      <c r="J54" s="363">
        <v>9.8099999999999987</v>
      </c>
      <c r="K54" s="363">
        <v>0.75</v>
      </c>
      <c r="L54" s="363">
        <v>0.04</v>
      </c>
      <c r="M54" s="363">
        <v>197.66</v>
      </c>
    </row>
    <row r="55" spans="2:14" x14ac:dyDescent="0.25">
      <c r="B55" s="367" t="s">
        <v>2654</v>
      </c>
      <c r="C55" s="363">
        <v>4.53</v>
      </c>
      <c r="D55" s="363">
        <v>0.19</v>
      </c>
      <c r="E55" s="363">
        <v>0.58000000000000007</v>
      </c>
      <c r="F55" s="363">
        <v>3.61</v>
      </c>
      <c r="G55" s="363">
        <v>8.66</v>
      </c>
      <c r="H55" s="363">
        <v>0.14000000000000001</v>
      </c>
      <c r="I55" s="363">
        <v>2.65</v>
      </c>
      <c r="J55" s="363">
        <v>0.58000000000000007</v>
      </c>
      <c r="K55" s="363">
        <v>0.06</v>
      </c>
      <c r="L55" s="363">
        <v>0.03</v>
      </c>
      <c r="M55" s="363">
        <v>21.029999999999998</v>
      </c>
    </row>
    <row r="56" spans="2:14" x14ac:dyDescent="0.25">
      <c r="B56" s="267" t="s">
        <v>2653</v>
      </c>
      <c r="C56" s="363"/>
      <c r="D56" s="363"/>
      <c r="E56" s="363"/>
      <c r="F56" s="363"/>
      <c r="G56" s="363"/>
      <c r="H56" s="363"/>
      <c r="I56" s="363"/>
      <c r="J56" s="363"/>
      <c r="K56" s="363"/>
      <c r="L56" s="363"/>
      <c r="M56" s="363"/>
    </row>
    <row r="57" spans="2:14" x14ac:dyDescent="0.25">
      <c r="B57" s="18" t="s">
        <v>2652</v>
      </c>
      <c r="C57" s="366">
        <v>26.46</v>
      </c>
      <c r="D57" s="366">
        <v>1.6400000000000001</v>
      </c>
      <c r="E57" s="366">
        <v>0.13</v>
      </c>
      <c r="F57" s="366">
        <v>0.21</v>
      </c>
      <c r="G57" s="366">
        <v>30.560000000000002</v>
      </c>
      <c r="H57" s="366">
        <v>14.670000000000002</v>
      </c>
      <c r="I57" s="366">
        <v>53.800000000000004</v>
      </c>
      <c r="J57" s="366">
        <v>11.15</v>
      </c>
      <c r="K57" s="366">
        <v>5.77</v>
      </c>
      <c r="L57" s="366">
        <v>1.08</v>
      </c>
      <c r="M57" s="366">
        <v>145.47000000000003</v>
      </c>
    </row>
    <row r="58" spans="2:14" x14ac:dyDescent="0.25">
      <c r="B58" s="18" t="s">
        <v>2651</v>
      </c>
      <c r="C58" s="363">
        <v>0</v>
      </c>
      <c r="D58" s="363">
        <v>0</v>
      </c>
      <c r="E58" s="363">
        <v>0</v>
      </c>
      <c r="F58" s="363">
        <v>0</v>
      </c>
      <c r="G58" s="363">
        <v>0</v>
      </c>
      <c r="H58" s="363">
        <v>0</v>
      </c>
      <c r="I58" s="363">
        <v>0</v>
      </c>
      <c r="J58" s="363">
        <v>0</v>
      </c>
      <c r="K58" s="363">
        <v>0</v>
      </c>
      <c r="L58" s="363">
        <v>0</v>
      </c>
      <c r="M58" s="363">
        <v>0</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231.99</v>
      </c>
      <c r="D60" s="320">
        <v>12.15</v>
      </c>
      <c r="E60" s="320">
        <v>1.7999999999999998</v>
      </c>
      <c r="F60" s="320">
        <v>6.8999999999999995</v>
      </c>
      <c r="G60" s="320">
        <v>69.710000000000008</v>
      </c>
      <c r="H60" s="320">
        <v>16.380000000000003</v>
      </c>
      <c r="I60" s="320">
        <v>72.86</v>
      </c>
      <c r="J60" s="320">
        <v>31.739999999999995</v>
      </c>
      <c r="K60" s="320">
        <v>7.52</v>
      </c>
      <c r="L60" s="320">
        <v>1.1900000000000002</v>
      </c>
      <c r="M60" s="320">
        <v>452.24</v>
      </c>
    </row>
    <row r="64" spans="2:14" x14ac:dyDescent="0.25">
      <c r="N64" s="217" t="s">
        <v>2486</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2689</v>
      </c>
    </row>
    <row r="6" spans="2:13" x14ac:dyDescent="0.25">
      <c r="B6" s="361" t="s">
        <v>2688</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2623</v>
      </c>
      <c r="D8" s="354" t="s">
        <v>2622</v>
      </c>
      <c r="E8" s="354" t="s">
        <v>2621</v>
      </c>
      <c r="F8" s="354" t="s">
        <v>2620</v>
      </c>
      <c r="G8" s="354" t="s">
        <v>2619</v>
      </c>
      <c r="H8" s="354" t="s">
        <v>2618</v>
      </c>
      <c r="I8" s="354" t="s">
        <v>2617</v>
      </c>
      <c r="J8" s="354" t="s">
        <v>766</v>
      </c>
      <c r="K8" s="354" t="s">
        <v>2616</v>
      </c>
      <c r="L8" s="354" t="s">
        <v>128</v>
      </c>
      <c r="M8" s="376" t="s">
        <v>130</v>
      </c>
    </row>
    <row r="9" spans="2:13" x14ac:dyDescent="0.25">
      <c r="B9" s="18" t="s">
        <v>2687</v>
      </c>
      <c r="C9" s="363">
        <v>20.46</v>
      </c>
      <c r="D9" s="363">
        <v>0.66</v>
      </c>
      <c r="E9" s="363">
        <v>0.01</v>
      </c>
      <c r="F9" s="363">
        <v>0.11</v>
      </c>
      <c r="G9" s="363">
        <v>13.7</v>
      </c>
      <c r="H9" s="363">
        <v>4.09</v>
      </c>
      <c r="I9" s="363">
        <v>5.82</v>
      </c>
      <c r="J9" s="363">
        <v>1.97</v>
      </c>
      <c r="K9" s="363">
        <v>0.62</v>
      </c>
      <c r="L9" s="363">
        <v>0.01</v>
      </c>
      <c r="M9" s="363">
        <v>47.449999999999996</v>
      </c>
    </row>
    <row r="10" spans="2:13" x14ac:dyDescent="0.25">
      <c r="B10" s="18" t="s">
        <v>622</v>
      </c>
      <c r="C10" s="363">
        <v>10.09</v>
      </c>
      <c r="D10" s="363">
        <v>0.48</v>
      </c>
      <c r="E10" s="363">
        <v>0.12</v>
      </c>
      <c r="F10" s="363">
        <v>7.0000000000000007E-2</v>
      </c>
      <c r="G10" s="363">
        <v>6.35</v>
      </c>
      <c r="H10" s="363">
        <v>4.93</v>
      </c>
      <c r="I10" s="363">
        <v>1.96</v>
      </c>
      <c r="J10" s="363">
        <v>0.87</v>
      </c>
      <c r="K10" s="363">
        <v>0.1</v>
      </c>
      <c r="L10" s="363">
        <v>0.13</v>
      </c>
      <c r="M10" s="363">
        <v>25.1</v>
      </c>
    </row>
    <row r="11" spans="2:13" x14ac:dyDescent="0.25">
      <c r="B11" s="18" t="s">
        <v>624</v>
      </c>
      <c r="C11" s="363">
        <v>8.7899999999999991</v>
      </c>
      <c r="D11" s="363">
        <v>0.38</v>
      </c>
      <c r="E11" s="363">
        <v>0</v>
      </c>
      <c r="F11" s="363">
        <v>0.02</v>
      </c>
      <c r="G11" s="363">
        <v>4.1100000000000003</v>
      </c>
      <c r="H11" s="363">
        <v>0.09</v>
      </c>
      <c r="I11" s="363">
        <v>6.78</v>
      </c>
      <c r="J11" s="363">
        <v>1.52</v>
      </c>
      <c r="K11" s="363">
        <v>0.15</v>
      </c>
      <c r="L11" s="363">
        <v>0.01</v>
      </c>
      <c r="M11" s="363">
        <v>21.85</v>
      </c>
    </row>
    <row r="12" spans="2:13" x14ac:dyDescent="0.25">
      <c r="B12" s="18" t="s">
        <v>626</v>
      </c>
      <c r="C12" s="363">
        <v>19.989999999999998</v>
      </c>
      <c r="D12" s="363">
        <v>0.73</v>
      </c>
      <c r="E12" s="363">
        <v>0</v>
      </c>
      <c r="F12" s="363">
        <v>0.56000000000000005</v>
      </c>
      <c r="G12" s="363">
        <v>11.37</v>
      </c>
      <c r="H12" s="363">
        <v>1.44</v>
      </c>
      <c r="I12" s="363">
        <v>7.05</v>
      </c>
      <c r="J12" s="363">
        <v>2.86</v>
      </c>
      <c r="K12" s="363">
        <v>0.39</v>
      </c>
      <c r="L12" s="363">
        <v>0</v>
      </c>
      <c r="M12" s="363">
        <v>44.389999999999993</v>
      </c>
    </row>
    <row r="13" spans="2:13" x14ac:dyDescent="0.25">
      <c r="B13" s="18" t="s">
        <v>628</v>
      </c>
      <c r="C13" s="363">
        <v>172.69</v>
      </c>
      <c r="D13" s="363">
        <v>9.89</v>
      </c>
      <c r="E13" s="363">
        <v>1.66</v>
      </c>
      <c r="F13" s="363">
        <v>6.14</v>
      </c>
      <c r="G13" s="363">
        <v>34.19</v>
      </c>
      <c r="H13" s="363">
        <v>5.83</v>
      </c>
      <c r="I13" s="363">
        <v>51.26</v>
      </c>
      <c r="J13" s="363">
        <v>24.52</v>
      </c>
      <c r="K13" s="363">
        <v>6.26</v>
      </c>
      <c r="L13" s="363">
        <v>1.06</v>
      </c>
      <c r="M13" s="363">
        <v>313.49999999999994</v>
      </c>
    </row>
    <row r="14" spans="2:13" x14ac:dyDescent="0.25">
      <c r="B14" s="362" t="s">
        <v>130</v>
      </c>
      <c r="C14" s="320">
        <v>232.01999999999998</v>
      </c>
      <c r="D14" s="320">
        <v>12.14</v>
      </c>
      <c r="E14" s="320">
        <v>1.79</v>
      </c>
      <c r="F14" s="320">
        <v>6.8999999999999995</v>
      </c>
      <c r="G14" s="320">
        <v>69.72</v>
      </c>
      <c r="H14" s="320">
        <v>16.38</v>
      </c>
      <c r="I14" s="320">
        <v>72.87</v>
      </c>
      <c r="J14" s="320">
        <v>31.74</v>
      </c>
      <c r="K14" s="320">
        <v>7.52</v>
      </c>
      <c r="L14" s="320">
        <v>1.21</v>
      </c>
      <c r="M14" s="320">
        <v>452.28999999999996</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2686</v>
      </c>
    </row>
    <row r="20" spans="2:13" x14ac:dyDescent="0.25">
      <c r="B20" s="361" t="s">
        <v>2444</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2623</v>
      </c>
      <c r="D22" s="325" t="s">
        <v>2622</v>
      </c>
      <c r="E22" s="325" t="s">
        <v>2621</v>
      </c>
      <c r="F22" s="325" t="s">
        <v>2620</v>
      </c>
      <c r="G22" s="325" t="s">
        <v>2619</v>
      </c>
      <c r="H22" s="325" t="s">
        <v>2618</v>
      </c>
      <c r="I22" s="325" t="s">
        <v>2617</v>
      </c>
      <c r="J22" s="325" t="s">
        <v>766</v>
      </c>
      <c r="K22" s="325" t="s">
        <v>2616</v>
      </c>
      <c r="L22" s="325" t="s">
        <v>128</v>
      </c>
      <c r="M22" s="324" t="s">
        <v>130</v>
      </c>
    </row>
    <row r="23" spans="2:13" x14ac:dyDescent="0.25">
      <c r="B23" s="18" t="s">
        <v>2685</v>
      </c>
      <c r="C23" s="363">
        <v>5.8999999999999997E-2</v>
      </c>
      <c r="D23" s="363">
        <v>3.0000000000000001E-3</v>
      </c>
      <c r="E23" s="363">
        <v>5.0000000000000001E-3</v>
      </c>
      <c r="F23" s="363">
        <v>0</v>
      </c>
      <c r="G23" s="363">
        <v>0.59499999999999997</v>
      </c>
      <c r="H23" s="363">
        <v>6.0000000000000001E-3</v>
      </c>
      <c r="I23" s="363">
        <v>0.32600000000000001</v>
      </c>
      <c r="J23" s="363">
        <v>1E-3</v>
      </c>
      <c r="K23" s="363">
        <v>1E-3</v>
      </c>
      <c r="L23" s="363">
        <v>0</v>
      </c>
      <c r="M23" s="363">
        <v>0.996</v>
      </c>
    </row>
    <row r="24" spans="2:13" x14ac:dyDescent="0.25">
      <c r="B24" s="18" t="s">
        <v>2684</v>
      </c>
      <c r="C24" s="363">
        <v>0.126</v>
      </c>
      <c r="D24" s="363">
        <v>8.9999999999999993E-3</v>
      </c>
      <c r="E24" s="363">
        <v>6.9000000000000006E-2</v>
      </c>
      <c r="F24" s="363">
        <v>1E-3</v>
      </c>
      <c r="G24" s="363">
        <v>2.4860000000000002</v>
      </c>
      <c r="H24" s="363">
        <v>0.129</v>
      </c>
      <c r="I24" s="363">
        <v>2.2280000000000002</v>
      </c>
      <c r="J24" s="363">
        <v>1.7999999999999999E-2</v>
      </c>
      <c r="K24" s="363">
        <v>2.1999999999999999E-2</v>
      </c>
      <c r="L24" s="363">
        <v>0.129</v>
      </c>
      <c r="M24" s="363">
        <v>5.2170000000000005</v>
      </c>
    </row>
    <row r="25" spans="2:13" x14ac:dyDescent="0.25">
      <c r="B25" s="18" t="s">
        <v>2683</v>
      </c>
      <c r="C25" s="363">
        <v>0.34399999999999997</v>
      </c>
      <c r="D25" s="363">
        <v>2.4E-2</v>
      </c>
      <c r="E25" s="363">
        <v>0.13300000000000001</v>
      </c>
      <c r="F25" s="363">
        <v>5.0000000000000001E-3</v>
      </c>
      <c r="G25" s="363">
        <v>4.1879999999999997</v>
      </c>
      <c r="H25" s="363">
        <v>9.9000000000000005E-2</v>
      </c>
      <c r="I25" s="363">
        <v>1.335</v>
      </c>
      <c r="J25" s="363">
        <v>4.9000000000000002E-2</v>
      </c>
      <c r="K25" s="363">
        <v>5.5E-2</v>
      </c>
      <c r="L25" s="363">
        <v>0</v>
      </c>
      <c r="M25" s="363">
        <v>6.2320000000000002</v>
      </c>
    </row>
    <row r="26" spans="2:13" x14ac:dyDescent="0.25">
      <c r="B26" s="18" t="s">
        <v>2682</v>
      </c>
      <c r="C26" s="363">
        <v>3.3730000000000002</v>
      </c>
      <c r="D26" s="363">
        <v>0.26400000000000001</v>
      </c>
      <c r="E26" s="363">
        <v>0.45700000000000002</v>
      </c>
      <c r="F26" s="363">
        <v>6.4000000000000001E-2</v>
      </c>
      <c r="G26" s="363">
        <v>3.3290000000000002</v>
      </c>
      <c r="H26" s="363">
        <v>4.5510000000000002</v>
      </c>
      <c r="I26" s="363">
        <v>6.4039999999999999</v>
      </c>
      <c r="J26" s="363">
        <v>0.38600000000000001</v>
      </c>
      <c r="K26" s="363">
        <v>0.24399999999999999</v>
      </c>
      <c r="L26" s="363">
        <v>3.6999999999999998E-2</v>
      </c>
      <c r="M26" s="363">
        <v>19.108999999999998</v>
      </c>
    </row>
    <row r="27" spans="2:13" x14ac:dyDescent="0.25">
      <c r="B27" s="18" t="s">
        <v>2681</v>
      </c>
      <c r="C27" s="363">
        <v>38.031999999999996</v>
      </c>
      <c r="D27" s="363">
        <v>2.2050000000000001</v>
      </c>
      <c r="E27" s="363">
        <v>0.69299999999999995</v>
      </c>
      <c r="F27" s="363">
        <v>0.76300000000000001</v>
      </c>
      <c r="G27" s="363">
        <v>5.71</v>
      </c>
      <c r="H27" s="363">
        <v>5.5229999999999997</v>
      </c>
      <c r="I27" s="363">
        <v>42.195</v>
      </c>
      <c r="J27" s="363">
        <v>4.0999999999999996</v>
      </c>
      <c r="K27" s="363">
        <v>1.7010000000000001</v>
      </c>
      <c r="L27" s="363">
        <v>6.4000000000000001E-2</v>
      </c>
      <c r="M27" s="363">
        <v>100.98599999999996</v>
      </c>
    </row>
    <row r="28" spans="2:13" x14ac:dyDescent="0.25">
      <c r="B28" s="18" t="s">
        <v>2680</v>
      </c>
      <c r="C28" s="363">
        <v>190.078</v>
      </c>
      <c r="D28" s="363">
        <v>9.6349999999999998</v>
      </c>
      <c r="E28" s="363">
        <v>0.44700000000000001</v>
      </c>
      <c r="F28" s="363">
        <v>6.0629999999999997</v>
      </c>
      <c r="G28" s="363">
        <v>53.411999999999999</v>
      </c>
      <c r="H28" s="363">
        <v>6.07</v>
      </c>
      <c r="I28" s="363">
        <v>20.379000000000001</v>
      </c>
      <c r="J28" s="363">
        <v>27.192</v>
      </c>
      <c r="K28" s="363">
        <v>5.5</v>
      </c>
      <c r="L28" s="363">
        <v>0.97199999999999998</v>
      </c>
      <c r="M28" s="363">
        <v>319.74799999999999</v>
      </c>
    </row>
    <row r="29" spans="2:13" x14ac:dyDescent="0.25">
      <c r="B29" s="362" t="s">
        <v>130</v>
      </c>
      <c r="C29" s="320">
        <v>232.012</v>
      </c>
      <c r="D29" s="320">
        <v>12.14</v>
      </c>
      <c r="E29" s="320">
        <v>1.804</v>
      </c>
      <c r="F29" s="320">
        <v>6.8959999999999999</v>
      </c>
      <c r="G29" s="320">
        <v>69.72</v>
      </c>
      <c r="H29" s="320">
        <v>16.378</v>
      </c>
      <c r="I29" s="320">
        <v>72.867000000000004</v>
      </c>
      <c r="J29" s="320">
        <v>31.745999999999999</v>
      </c>
      <c r="K29" s="320">
        <v>7.5229999999999997</v>
      </c>
      <c r="L29" s="320">
        <v>1.202</v>
      </c>
      <c r="M29" s="320">
        <v>452.28799999999995</v>
      </c>
    </row>
    <row r="34" spans="2:13" ht="15.75" x14ac:dyDescent="0.25">
      <c r="B34" s="337" t="s">
        <v>2679</v>
      </c>
    </row>
    <row r="35" spans="2:13" x14ac:dyDescent="0.25">
      <c r="B35" s="350" t="s">
        <v>2678</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2623</v>
      </c>
      <c r="D37" s="325" t="s">
        <v>2622</v>
      </c>
      <c r="E37" s="325" t="s">
        <v>2621</v>
      </c>
      <c r="F37" s="325" t="s">
        <v>2620</v>
      </c>
      <c r="G37" s="325" t="s">
        <v>2619</v>
      </c>
      <c r="H37" s="325" t="s">
        <v>2618</v>
      </c>
      <c r="I37" s="325" t="s">
        <v>2617</v>
      </c>
      <c r="J37" s="325" t="s">
        <v>766</v>
      </c>
      <c r="K37" s="325" t="s">
        <v>2616</v>
      </c>
      <c r="L37" s="325" t="s">
        <v>128</v>
      </c>
      <c r="M37" s="324" t="s">
        <v>130</v>
      </c>
    </row>
    <row r="38" spans="2:13" x14ac:dyDescent="0.25">
      <c r="B38" s="351" t="s">
        <v>2676</v>
      </c>
      <c r="C38" s="375">
        <v>0.17474000000000001</v>
      </c>
      <c r="D38" s="375">
        <v>0.17657999999999999</v>
      </c>
      <c r="E38" s="375"/>
      <c r="F38" s="375"/>
      <c r="G38" s="375">
        <v>5.1409999999999997E-2</v>
      </c>
      <c r="H38" s="375"/>
      <c r="I38" s="375">
        <v>5.5059999999999998E-2</v>
      </c>
      <c r="J38" s="375">
        <v>0.19016</v>
      </c>
      <c r="K38" s="375"/>
      <c r="L38" s="375">
        <v>0.86165999999999998</v>
      </c>
      <c r="M38" s="374">
        <v>8.9950000000000002E-2</v>
      </c>
    </row>
    <row r="39" spans="2:13" x14ac:dyDescent="0.25">
      <c r="B39" s="338"/>
    </row>
    <row r="40" spans="2:13" x14ac:dyDescent="0.25">
      <c r="J40" s="373"/>
    </row>
    <row r="44" spans="2:13" ht="15.75" x14ac:dyDescent="0.25">
      <c r="B44" s="337" t="s">
        <v>2677</v>
      </c>
    </row>
    <row r="45" spans="2:13" x14ac:dyDescent="0.25">
      <c r="B45" s="350" t="s">
        <v>2440</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2623</v>
      </c>
      <c r="D47" s="325" t="s">
        <v>2622</v>
      </c>
      <c r="E47" s="325" t="s">
        <v>2621</v>
      </c>
      <c r="F47" s="325" t="s">
        <v>2620</v>
      </c>
      <c r="G47" s="325" t="s">
        <v>2619</v>
      </c>
      <c r="H47" s="325" t="s">
        <v>2618</v>
      </c>
      <c r="I47" s="325" t="s">
        <v>2617</v>
      </c>
      <c r="J47" s="325" t="s">
        <v>766</v>
      </c>
      <c r="K47" s="325" t="s">
        <v>2616</v>
      </c>
      <c r="L47" s="325" t="s">
        <v>128</v>
      </c>
      <c r="M47" s="324" t="s">
        <v>130</v>
      </c>
    </row>
    <row r="48" spans="2:13" x14ac:dyDescent="0.25">
      <c r="B48" s="351" t="s">
        <v>2676</v>
      </c>
      <c r="C48" s="370">
        <v>5.1000000000000004E-4</v>
      </c>
      <c r="D48" s="370">
        <v>5.9999999999999995E-4</v>
      </c>
      <c r="E48" s="370"/>
      <c r="F48" s="370"/>
      <c r="G48" s="370">
        <v>3.8000000000000002E-4</v>
      </c>
      <c r="H48" s="370"/>
      <c r="I48" s="370">
        <v>8.0000000000000004E-4</v>
      </c>
      <c r="J48" s="370">
        <v>1.83E-3</v>
      </c>
      <c r="K48" s="370"/>
      <c r="L48" s="370">
        <v>6.0800000000000003E-3</v>
      </c>
      <c r="M48" s="369">
        <v>6.0999999999999997E-4</v>
      </c>
    </row>
    <row r="49" spans="2:13" x14ac:dyDescent="0.25">
      <c r="B49" s="338"/>
    </row>
    <row r="54" spans="2:13" ht="15.75" x14ac:dyDescent="0.25">
      <c r="B54" s="337" t="s">
        <v>2675</v>
      </c>
    </row>
    <row r="55" spans="2:13" x14ac:dyDescent="0.25">
      <c r="B55" s="350" t="s">
        <v>2438</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2623</v>
      </c>
      <c r="D57" s="325" t="s">
        <v>2622</v>
      </c>
      <c r="E57" s="325" t="s">
        <v>2621</v>
      </c>
      <c r="F57" s="325" t="s">
        <v>2620</v>
      </c>
      <c r="G57" s="325" t="s">
        <v>2619</v>
      </c>
      <c r="H57" s="325" t="s">
        <v>2618</v>
      </c>
      <c r="I57" s="325" t="s">
        <v>2617</v>
      </c>
      <c r="J57" s="325" t="s">
        <v>766</v>
      </c>
      <c r="K57" s="325" t="s">
        <v>2616</v>
      </c>
      <c r="L57" s="325" t="s">
        <v>128</v>
      </c>
      <c r="M57" s="324" t="s">
        <v>130</v>
      </c>
    </row>
    <row r="58" spans="2:13" x14ac:dyDescent="0.25">
      <c r="B58" s="267" t="s">
        <v>2674</v>
      </c>
      <c r="C58" s="372">
        <v>0</v>
      </c>
      <c r="D58" s="372">
        <v>0</v>
      </c>
      <c r="E58" s="372"/>
      <c r="F58" s="372"/>
      <c r="G58" s="372">
        <v>0</v>
      </c>
      <c r="H58" s="372"/>
      <c r="I58" s="372">
        <v>0</v>
      </c>
      <c r="J58" s="372">
        <v>0</v>
      </c>
      <c r="K58" s="372"/>
      <c r="L58" s="372">
        <v>0.01</v>
      </c>
      <c r="M58" s="372">
        <v>0</v>
      </c>
    </row>
    <row r="59" spans="2:13" x14ac:dyDescent="0.25">
      <c r="B59" s="267" t="s">
        <v>2673</v>
      </c>
      <c r="C59" s="372">
        <v>0</v>
      </c>
      <c r="D59" s="372"/>
      <c r="E59" s="372"/>
      <c r="F59" s="372"/>
      <c r="G59" s="372">
        <v>0</v>
      </c>
      <c r="H59" s="372"/>
      <c r="I59" s="372">
        <v>0</v>
      </c>
      <c r="J59" s="372">
        <v>0.01</v>
      </c>
      <c r="K59" s="372"/>
      <c r="L59" s="372"/>
      <c r="M59" s="372">
        <v>0</v>
      </c>
    </row>
    <row r="60" spans="2:13" x14ac:dyDescent="0.25">
      <c r="B60" s="267" t="s">
        <v>2672</v>
      </c>
      <c r="C60" s="372">
        <v>0</v>
      </c>
      <c r="D60" s="372"/>
      <c r="E60" s="372"/>
      <c r="F60" s="372"/>
      <c r="G60" s="372">
        <v>0</v>
      </c>
      <c r="H60" s="372"/>
      <c r="I60" s="372">
        <v>0</v>
      </c>
      <c r="J60" s="372"/>
      <c r="K60" s="372"/>
      <c r="L60" s="372"/>
      <c r="M60" s="372">
        <v>0</v>
      </c>
    </row>
    <row r="61" spans="2:13" x14ac:dyDescent="0.25">
      <c r="B61" s="267" t="s">
        <v>2671</v>
      </c>
      <c r="C61" s="372">
        <v>0</v>
      </c>
      <c r="D61" s="372"/>
      <c r="E61" s="372"/>
      <c r="F61" s="372"/>
      <c r="G61" s="372"/>
      <c r="H61" s="372"/>
      <c r="I61" s="372">
        <v>0.08</v>
      </c>
      <c r="J61" s="372">
        <v>0.08</v>
      </c>
      <c r="K61" s="372"/>
      <c r="L61" s="372"/>
      <c r="M61" s="372">
        <v>0</v>
      </c>
    </row>
    <row r="62" spans="2:13" x14ac:dyDescent="0.25">
      <c r="B62" s="267" t="s">
        <v>2670</v>
      </c>
      <c r="C62" s="372">
        <v>0</v>
      </c>
      <c r="D62" s="372">
        <v>0.06</v>
      </c>
      <c r="E62" s="372"/>
      <c r="F62" s="372"/>
      <c r="G62" s="372"/>
      <c r="H62" s="372"/>
      <c r="I62" s="372"/>
      <c r="J62" s="372">
        <v>0.31</v>
      </c>
      <c r="K62" s="372"/>
      <c r="L62" s="372"/>
      <c r="M62" s="372">
        <v>0.01</v>
      </c>
    </row>
    <row r="63" spans="2:13" x14ac:dyDescent="0.25">
      <c r="B63" s="302" t="s">
        <v>2669</v>
      </c>
      <c r="C63" s="371">
        <v>0.02</v>
      </c>
      <c r="D63" s="371"/>
      <c r="E63" s="371"/>
      <c r="F63" s="371"/>
      <c r="G63" s="371">
        <v>0.04</v>
      </c>
      <c r="H63" s="371"/>
      <c r="I63" s="371">
        <v>0.01</v>
      </c>
      <c r="J63" s="371">
        <v>0.02</v>
      </c>
      <c r="K63" s="371"/>
      <c r="L63" s="371"/>
      <c r="M63" s="371">
        <v>0.02</v>
      </c>
    </row>
    <row r="68" spans="2:13" ht="15.75" x14ac:dyDescent="0.25">
      <c r="B68" s="337" t="s">
        <v>2668</v>
      </c>
    </row>
    <row r="69" spans="2:13" x14ac:dyDescent="0.25">
      <c r="B69" s="350" t="s">
        <v>2436</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2623</v>
      </c>
      <c r="D71" s="325" t="s">
        <v>2622</v>
      </c>
      <c r="E71" s="325" t="s">
        <v>2621</v>
      </c>
      <c r="F71" s="325" t="s">
        <v>2620</v>
      </c>
      <c r="G71" s="325" t="s">
        <v>2619</v>
      </c>
      <c r="H71" s="325" t="s">
        <v>2618</v>
      </c>
      <c r="I71" s="325" t="s">
        <v>2617</v>
      </c>
      <c r="J71" s="325" t="s">
        <v>766</v>
      </c>
      <c r="K71" s="325" t="s">
        <v>2616</v>
      </c>
      <c r="L71" s="325" t="s">
        <v>128</v>
      </c>
      <c r="M71" s="324" t="s">
        <v>130</v>
      </c>
    </row>
    <row r="72" spans="2:13" x14ac:dyDescent="0.25">
      <c r="B72" s="351" t="s">
        <v>2667</v>
      </c>
      <c r="C72" s="370">
        <v>3.29</v>
      </c>
      <c r="D72" s="370">
        <v>0.27</v>
      </c>
      <c r="E72" s="370">
        <v>0.3</v>
      </c>
      <c r="F72" s="370">
        <v>0</v>
      </c>
      <c r="G72" s="370">
        <v>-1.01</v>
      </c>
      <c r="H72" s="370">
        <v>0</v>
      </c>
      <c r="I72" s="370">
        <v>-0.49</v>
      </c>
      <c r="J72" s="370">
        <v>-0.06</v>
      </c>
      <c r="K72" s="370">
        <v>0</v>
      </c>
      <c r="L72" s="370">
        <v>4.7300000000000004</v>
      </c>
      <c r="M72" s="369">
        <v>7.0299999999999994</v>
      </c>
    </row>
    <row r="77" spans="2:13" ht="15.75" x14ac:dyDescent="0.25">
      <c r="B77" s="337" t="s">
        <v>2666</v>
      </c>
    </row>
    <row r="78" spans="2:13" x14ac:dyDescent="0.25">
      <c r="B78" s="350" t="s">
        <v>2434</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2623</v>
      </c>
      <c r="D80" s="325" t="s">
        <v>2622</v>
      </c>
      <c r="E80" s="325" t="s">
        <v>2621</v>
      </c>
      <c r="F80" s="325" t="s">
        <v>2620</v>
      </c>
      <c r="G80" s="325" t="s">
        <v>2619</v>
      </c>
      <c r="H80" s="325" t="s">
        <v>2618</v>
      </c>
      <c r="I80" s="325" t="s">
        <v>2617</v>
      </c>
      <c r="J80" s="325" t="s">
        <v>766</v>
      </c>
      <c r="K80" s="325" t="s">
        <v>2616</v>
      </c>
      <c r="L80" s="325" t="s">
        <v>128</v>
      </c>
      <c r="M80" s="324" t="s">
        <v>130</v>
      </c>
    </row>
    <row r="81" spans="2:14" x14ac:dyDescent="0.25">
      <c r="B81" s="351" t="s">
        <v>2665</v>
      </c>
      <c r="C81" s="370">
        <v>0</v>
      </c>
      <c r="D81" s="370">
        <v>0</v>
      </c>
      <c r="E81" s="370">
        <v>0.02</v>
      </c>
      <c r="F81" s="370">
        <v>0</v>
      </c>
      <c r="G81" s="370">
        <v>0</v>
      </c>
      <c r="H81" s="370">
        <v>0</v>
      </c>
      <c r="I81" s="370">
        <v>0</v>
      </c>
      <c r="J81" s="370">
        <v>0</v>
      </c>
      <c r="K81" s="370">
        <v>0</v>
      </c>
      <c r="L81" s="370">
        <v>0.39</v>
      </c>
      <c r="M81" s="369"/>
    </row>
    <row r="82" spans="2:14" x14ac:dyDescent="0.25">
      <c r="B82" s="338"/>
    </row>
    <row r="83" spans="2:14" x14ac:dyDescent="0.25">
      <c r="B83" s="338"/>
    </row>
    <row r="85" spans="2:14" x14ac:dyDescent="0.25">
      <c r="N85" s="217" t="s">
        <v>2486</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