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Dat\4916ALL\kreditrisici\ECBC CB Label\05 129(7)\Data\"/>
    </mc:Choice>
  </mc:AlternateContent>
  <bookViews>
    <workbookView xWindow="16935" yWindow="660" windowWidth="13455" windowHeight="12615"/>
  </bookViews>
  <sheets>
    <sheet name="Skabelon" sheetId="2" r:id="rId1"/>
  </sheets>
  <calcPr calcId="152511" calcMode="manual" calcCompleted="0" calcOnSave="0"/>
</workbook>
</file>

<file path=xl/calcChain.xml><?xml version="1.0" encoding="utf-8"?>
<calcChain xmlns="http://schemas.openxmlformats.org/spreadsheetml/2006/main">
  <c r="S37" i="2" l="1"/>
  <c r="T37" i="2" l="1"/>
  <c r="T36" i="2"/>
  <c r="T35" i="2"/>
  <c r="T34" i="2"/>
  <c r="T33" i="2"/>
  <c r="T32" i="2"/>
  <c r="T31" i="2"/>
  <c r="T30" i="2"/>
  <c r="T29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S5" i="2"/>
  <c r="T5" i="2" s="1"/>
  <c r="R30" i="2" l="1"/>
  <c r="P30" i="2"/>
  <c r="N30" i="2"/>
  <c r="L30" i="2"/>
  <c r="R29" i="2"/>
  <c r="P29" i="2"/>
  <c r="N29" i="2"/>
  <c r="L29" i="2"/>
  <c r="P31" i="2"/>
  <c r="D29" i="2"/>
  <c r="D35" i="2"/>
  <c r="R31" i="2"/>
  <c r="N31" i="2"/>
  <c r="L31" i="2"/>
  <c r="J31" i="2"/>
  <c r="J30" i="2"/>
  <c r="J29" i="2"/>
  <c r="H31" i="2"/>
  <c r="H30" i="2"/>
  <c r="H29" i="2"/>
  <c r="F31" i="2"/>
  <c r="F30" i="2"/>
  <c r="F29" i="2"/>
  <c r="D31" i="2"/>
  <c r="D30" i="2"/>
  <c r="R37" i="2"/>
  <c r="R36" i="2"/>
  <c r="R35" i="2"/>
  <c r="R34" i="2"/>
  <c r="R33" i="2"/>
  <c r="R32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Q5" i="2"/>
  <c r="R5" i="2" s="1"/>
  <c r="P37" i="2"/>
  <c r="P36" i="2"/>
  <c r="P35" i="2"/>
  <c r="P34" i="2"/>
  <c r="P33" i="2"/>
  <c r="P32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O5" i="2"/>
  <c r="P5" i="2" s="1"/>
  <c r="E5" i="2"/>
  <c r="F5" i="2" s="1"/>
  <c r="G5" i="2"/>
  <c r="H5" i="2" s="1"/>
  <c r="I5" i="2"/>
  <c r="J5" i="2" s="1"/>
  <c r="K5" i="2"/>
  <c r="L5" i="2" s="1"/>
  <c r="M5" i="2"/>
  <c r="N5" i="2" s="1"/>
  <c r="C5" i="2"/>
  <c r="D5" i="2" s="1"/>
  <c r="N37" i="2"/>
  <c r="N36" i="2"/>
  <c r="N35" i="2"/>
  <c r="N34" i="2"/>
  <c r="N33" i="2"/>
  <c r="N32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L37" i="2"/>
  <c r="L36" i="2"/>
  <c r="L35" i="2"/>
  <c r="L34" i="2"/>
  <c r="L33" i="2"/>
  <c r="L32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J37" i="2"/>
  <c r="J36" i="2"/>
  <c r="J35" i="2"/>
  <c r="J34" i="2"/>
  <c r="J33" i="2"/>
  <c r="J32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H37" i="2"/>
  <c r="H36" i="2"/>
  <c r="H35" i="2"/>
  <c r="H34" i="2"/>
  <c r="H33" i="2"/>
  <c r="H32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F37" i="2"/>
  <c r="F36" i="2"/>
  <c r="F35" i="2"/>
  <c r="F34" i="2"/>
  <c r="F33" i="2"/>
  <c r="F32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D37" i="2"/>
  <c r="D36" i="2"/>
  <c r="D34" i="2"/>
  <c r="D33" i="2"/>
  <c r="D32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</calcChain>
</file>

<file path=xl/sharedStrings.xml><?xml version="1.0" encoding="utf-8"?>
<sst xmlns="http://schemas.openxmlformats.org/spreadsheetml/2006/main" count="72" uniqueCount="52">
  <si>
    <t>Value of cover pool (nominal DKK bn.)</t>
  </si>
  <si>
    <t>Cover pool distribution by geography</t>
  </si>
  <si>
    <t>Greater Copenhagen area (Region Hovedstaden)</t>
  </si>
  <si>
    <t>Remaining Zealand &amp; Bornholm (Region Sjælland)</t>
  </si>
  <si>
    <t>Northern Jutland (Region Nordjylland)</t>
  </si>
  <si>
    <t>Eastern Jutland (Region Midtjylland)</t>
  </si>
  <si>
    <t>Southern Jutland &amp; Funen (Region Syddanmark)</t>
  </si>
  <si>
    <t>Outside Denmark</t>
  </si>
  <si>
    <t>Type of cover assets</t>
  </si>
  <si>
    <t>Subsidised Housing</t>
  </si>
  <si>
    <t>Cooperative Housing</t>
  </si>
  <si>
    <t>Manufacturing and Manual Industries</t>
  </si>
  <si>
    <t>Office and Business</t>
  </si>
  <si>
    <t>Agriculture</t>
  </si>
  <si>
    <t>Other</t>
  </si>
  <si>
    <t>Loan size</t>
  </si>
  <si>
    <t>DKK 0 - 2m</t>
  </si>
  <si>
    <t>DKK 2 - 5m</t>
  </si>
  <si>
    <t>DKK 5 - 20m</t>
  </si>
  <si>
    <t>DKK 20 - 50m</t>
  </si>
  <si>
    <t>DKK 50 - 100m</t>
  </si>
  <si>
    <t>&gt; DKK 100m</t>
  </si>
  <si>
    <t xml:space="preserve">Interest rate risks </t>
  </si>
  <si>
    <t>Currency risks</t>
  </si>
  <si>
    <t>Maturity structure of cover pool</t>
  </si>
  <si>
    <t>-       0 &lt;= 1 year</t>
  </si>
  <si>
    <t>-       &lt; 1 &lt;= 5 years</t>
  </si>
  <si>
    <t>-       over 5 years</t>
  </si>
  <si>
    <t>Maturity structure of covered bonds</t>
  </si>
  <si>
    <t xml:space="preserve">- </t>
  </si>
  <si>
    <t>DKK</t>
  </si>
  <si>
    <t>EUR</t>
  </si>
  <si>
    <t>CRR 129(7) Required Items</t>
  </si>
  <si>
    <t>Sub Item</t>
  </si>
  <si>
    <t>nominal DKK bn.</t>
  </si>
  <si>
    <t>Per Cent</t>
  </si>
  <si>
    <t>Outstanding covered bonds (nominal DKK bn.)</t>
  </si>
  <si>
    <t>Owner-Occupied Homes</t>
  </si>
  <si>
    <t>Holiday Houses</t>
  </si>
  <si>
    <t>Private Rental</t>
  </si>
  <si>
    <t>Social and Cultural Purposes</t>
  </si>
  <si>
    <t xml:space="preserve"> Non Performing Loans (NPL) &gt; 90 days</t>
  </si>
  <si>
    <t>Over collateralisation (OC DKK bn.)</t>
  </si>
  <si>
    <t>Jydsk Grundejerkreditforening (JGK)</t>
  </si>
  <si>
    <t>Ny jydske Kjøbstadcreditforening (NJKC)</t>
  </si>
  <si>
    <t>Østifternes Kreditforening (ØKF)</t>
  </si>
  <si>
    <t>Series not subject to a reimbursement obligation (SUS)</t>
  </si>
  <si>
    <t>Danske Kredit (DK)</t>
  </si>
  <si>
    <t>Other reserves (OR)</t>
  </si>
  <si>
    <t>S (SDRO S)</t>
  </si>
  <si>
    <t>T (SDRO T)</t>
  </si>
  <si>
    <t>A (SDRO 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</si>
</sst>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0.0%"/>
    <numFmt numFmtId="166" formatCode="_ * #,##0.00_ ;_ * \-#,##0.00_ ;_ * &quot;-&quot;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7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6" xfId="0" applyBorder="1" applyAlignment="1">
      <alignment horizontal="center" vertical="center"/>
    </xf>
    <xf numFmtId="0" fontId="0" fillId="0" borderId="14" xfId="0" applyBorder="1"/>
    <xf numFmtId="0" fontId="0" fillId="0" borderId="6" xfId="0" applyBorder="1" applyAlignment="1">
      <alignment horizontal="center"/>
    </xf>
    <xf numFmtId="0" fontId="0" fillId="0" borderId="15" xfId="0" applyBorder="1"/>
    <xf numFmtId="165" fontId="0" fillId="0" borderId="8" xfId="4" applyNumberFormat="1" applyFont="1" applyBorder="1"/>
    <xf numFmtId="165" fontId="0" fillId="0" borderId="3" xfId="4" applyNumberFormat="1" applyFont="1" applyBorder="1"/>
    <xf numFmtId="165" fontId="0" fillId="0" borderId="5" xfId="4" applyNumberFormat="1" applyFont="1" applyBorder="1"/>
    <xf numFmtId="165" fontId="0" fillId="0" borderId="11" xfId="4" applyNumberFormat="1" applyFont="1" applyBorder="1"/>
    <xf numFmtId="165" fontId="0" fillId="0" borderId="13" xfId="4" applyNumberFormat="1" applyFont="1" applyBorder="1"/>
    <xf numFmtId="165" fontId="0" fillId="0" borderId="8" xfId="0" applyNumberFormat="1" applyBorder="1"/>
    <xf numFmtId="165" fontId="0" fillId="0" borderId="3" xfId="0" applyNumberFormat="1" applyBorder="1"/>
    <xf numFmtId="165" fontId="0" fillId="0" borderId="5" xfId="0" applyNumberFormat="1" applyBorder="1"/>
    <xf numFmtId="165" fontId="0" fillId="0" borderId="11" xfId="0" applyNumberFormat="1" applyBorder="1"/>
    <xf numFmtId="165" fontId="0" fillId="0" borderId="13" xfId="0" applyNumberFormat="1" applyBorder="1"/>
    <xf numFmtId="165" fontId="0" fillId="3" borderId="0" xfId="0" applyNumberFormat="1" applyFill="1" applyBorder="1"/>
    <xf numFmtId="165" fontId="0" fillId="3" borderId="16" xfId="0" applyNumberFormat="1" applyFill="1" applyBorder="1"/>
    <xf numFmtId="165" fontId="0" fillId="3" borderId="17" xfId="0" applyNumberFormat="1" applyFill="1" applyBorder="1"/>
    <xf numFmtId="2" fontId="0" fillId="0" borderId="3" xfId="0" applyNumberFormat="1" applyBorder="1"/>
    <xf numFmtId="2" fontId="0" fillId="0" borderId="5" xfId="0" applyNumberFormat="1" applyBorder="1"/>
    <xf numFmtId="2" fontId="0" fillId="0" borderId="8" xfId="0" applyNumberFormat="1" applyBorder="1"/>
    <xf numFmtId="2" fontId="0" fillId="0" borderId="11" xfId="0" applyNumberFormat="1" applyBorder="1"/>
    <xf numFmtId="2" fontId="0" fillId="0" borderId="13" xfId="0" applyNumberFormat="1" applyBorder="1"/>
    <xf numFmtId="2" fontId="0" fillId="0" borderId="0" xfId="0" applyNumberFormat="1" applyBorder="1"/>
    <xf numFmtId="0" fontId="0" fillId="0" borderId="18" xfId="0" applyBorder="1"/>
    <xf numFmtId="165" fontId="0" fillId="0" borderId="0" xfId="4" applyNumberFormat="1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" xfId="0" applyBorder="1"/>
    <xf numFmtId="0" fontId="0" fillId="0" borderId="19" xfId="0" applyBorder="1"/>
    <xf numFmtId="10" fontId="0" fillId="0" borderId="16" xfId="4" applyNumberFormat="1" applyFont="1" applyBorder="1"/>
    <xf numFmtId="0" fontId="0" fillId="0" borderId="20" xfId="0" applyBorder="1"/>
    <xf numFmtId="2" fontId="0" fillId="0" borderId="21" xfId="0" applyNumberFormat="1" applyBorder="1"/>
    <xf numFmtId="165" fontId="0" fillId="0" borderId="21" xfId="0" applyNumberFormat="1" applyBorder="1"/>
    <xf numFmtId="165" fontId="0" fillId="0" borderId="25" xfId="0" applyNumberFormat="1" applyBorder="1"/>
    <xf numFmtId="166" fontId="2" fillId="0" borderId="1" xfId="1" applyNumberFormat="1" applyBorder="1"/>
    <xf numFmtId="0" fontId="0" fillId="0" borderId="6" xfId="0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164" fontId="1" fillId="0" borderId="2" xfId="3" applyFont="1" applyBorder="1" applyAlignment="1">
      <alignment horizontal="center" vertical="center" wrapText="1"/>
    </xf>
    <xf numFmtId="164" fontId="1" fillId="0" borderId="4" xfId="3" applyFont="1" applyBorder="1" applyAlignment="1">
      <alignment horizontal="center" vertical="center" wrapText="1"/>
    </xf>
    <xf numFmtId="164" fontId="1" fillId="0" borderId="3" xfId="3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</cellXfs>
  <cellStyles count="5">
    <cellStyle name="Comma" xfId="3" builtinId="3"/>
    <cellStyle name="Normal" xfId="0" builtinId="0"/>
    <cellStyle name="Normal 2" xfId="1"/>
    <cellStyle name="Normal 7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38"/>
  <sheetViews>
    <sheetView tabSelected="1" workbookViewId="0">
      <pane xSplit="2" ySplit="2" topLeftCell="N12" activePane="bottomRight" state="frozen"/>
      <selection pane="topRight" activeCell="C1" sqref="C1"/>
      <selection pane="bottomLeft" activeCell="A3" sqref="A3"/>
      <selection pane="bottomRight" activeCell="S34" sqref="S34"/>
    </sheetView>
  </sheetViews>
  <sheetFormatPr defaultColWidth="9.140625" defaultRowHeight="15" zeroHeight="1" x14ac:dyDescent="0.25"/>
  <cols>
    <col min="1" max="1" width="50.140625" customWidth="1"/>
    <col min="2" max="2" width="48.42578125" customWidth="1"/>
    <col min="3" max="3" width="25.140625" customWidth="1"/>
    <col min="4" max="9" width="19.140625" customWidth="1"/>
    <col min="10" max="10" width="14.140625" customWidth="1"/>
    <col min="11" max="20" width="19.140625" customWidth="1"/>
  </cols>
  <sheetData>
    <row r="1" spans="1:20" ht="33" customHeight="1" x14ac:dyDescent="0.25">
      <c r="A1" s="1" t="s">
        <v>32</v>
      </c>
      <c r="B1" s="1" t="s">
        <v>33</v>
      </c>
      <c r="C1" s="48" t="s">
        <v>43</v>
      </c>
      <c r="D1" s="50"/>
      <c r="E1" s="48" t="s">
        <v>44</v>
      </c>
      <c r="F1" s="50"/>
      <c r="G1" s="48" t="s">
        <v>45</v>
      </c>
      <c r="H1" s="50"/>
      <c r="I1" s="48" t="s">
        <v>46</v>
      </c>
      <c r="J1" s="50"/>
      <c r="K1" s="48" t="s">
        <v>47</v>
      </c>
      <c r="L1" s="50"/>
      <c r="M1" s="48" t="s">
        <v>48</v>
      </c>
      <c r="N1" s="49"/>
      <c r="O1" s="48" t="s">
        <v>49</v>
      </c>
      <c r="P1" s="49"/>
      <c r="Q1" s="48" t="s">
        <v>50</v>
      </c>
      <c r="R1" s="49"/>
      <c r="S1" s="48" t="s">
        <v>51</v>
      </c>
      <c r="T1" s="49"/>
    </row>
    <row r="2" spans="1:20" x14ac:dyDescent="0.25">
      <c r="A2" s="2"/>
      <c r="B2" s="34"/>
      <c r="C2" s="33" t="s">
        <v>34</v>
      </c>
      <c r="D2" s="33" t="s">
        <v>35</v>
      </c>
      <c r="E2" s="33" t="s">
        <v>34</v>
      </c>
      <c r="F2" s="33" t="s">
        <v>35</v>
      </c>
      <c r="G2" s="33" t="s">
        <v>34</v>
      </c>
      <c r="H2" s="33" t="s">
        <v>35</v>
      </c>
      <c r="I2" s="33" t="s">
        <v>34</v>
      </c>
      <c r="J2" s="33" t="s">
        <v>35</v>
      </c>
      <c r="K2" s="33" t="s">
        <v>34</v>
      </c>
      <c r="L2" s="33" t="s">
        <v>35</v>
      </c>
      <c r="M2" s="33" t="s">
        <v>34</v>
      </c>
      <c r="N2" s="33" t="s">
        <v>35</v>
      </c>
      <c r="O2" s="33" t="s">
        <v>34</v>
      </c>
      <c r="P2" s="33" t="s">
        <v>35</v>
      </c>
      <c r="Q2" s="33" t="s">
        <v>34</v>
      </c>
      <c r="R2" s="33" t="s">
        <v>35</v>
      </c>
      <c r="S2" s="33" t="s">
        <v>34</v>
      </c>
      <c r="T2" s="33" t="s">
        <v>35</v>
      </c>
    </row>
    <row r="3" spans="1:20" x14ac:dyDescent="0.25">
      <c r="A3" s="2" t="s">
        <v>0</v>
      </c>
      <c r="B3" s="4"/>
      <c r="C3" s="25">
        <v>3.5999999999999997E-2</v>
      </c>
      <c r="D3" s="43"/>
      <c r="E3" s="25">
        <v>5.7000000000000002E-2</v>
      </c>
      <c r="F3" s="43"/>
      <c r="G3" s="25">
        <v>0.317</v>
      </c>
      <c r="H3" s="43"/>
      <c r="I3" s="25">
        <v>12.04</v>
      </c>
      <c r="J3" s="43"/>
      <c r="K3" s="25">
        <v>9.4E-2</v>
      </c>
      <c r="L3" s="43"/>
      <c r="M3" s="25">
        <v>32.85</v>
      </c>
      <c r="N3" s="47"/>
      <c r="O3" s="25">
        <v>268.77999999999997</v>
      </c>
      <c r="P3" s="47"/>
      <c r="Q3" s="25">
        <v>516.29</v>
      </c>
      <c r="R3" s="47"/>
      <c r="S3" s="25">
        <v>4.0620000000000003</v>
      </c>
      <c r="T3" s="51"/>
    </row>
    <row r="4" spans="1:20" x14ac:dyDescent="0.25">
      <c r="A4" s="2" t="s">
        <v>36</v>
      </c>
      <c r="B4" s="4"/>
      <c r="C4" s="25">
        <v>0.03</v>
      </c>
      <c r="D4" s="43"/>
      <c r="E4" s="25">
        <v>0.05</v>
      </c>
      <c r="F4" s="43"/>
      <c r="G4" s="25">
        <v>0.21</v>
      </c>
      <c r="H4" s="43"/>
      <c r="I4" s="25">
        <v>11.04</v>
      </c>
      <c r="J4" s="43"/>
      <c r="K4" s="25">
        <v>0.09</v>
      </c>
      <c r="L4" s="43"/>
      <c r="M4" s="25">
        <v>28.95</v>
      </c>
      <c r="N4" s="47"/>
      <c r="O4" s="25">
        <v>251.28</v>
      </c>
      <c r="P4" s="47"/>
      <c r="Q4" s="25">
        <v>481.29</v>
      </c>
      <c r="R4" s="47"/>
      <c r="S4" s="25">
        <v>2.96</v>
      </c>
      <c r="T4" s="52"/>
    </row>
    <row r="5" spans="1:20" ht="15.75" thickBot="1" x14ac:dyDescent="0.3">
      <c r="A5" s="31" t="s">
        <v>42</v>
      </c>
      <c r="B5" s="35"/>
      <c r="C5" s="30">
        <f>C3-C4</f>
        <v>5.9999999999999984E-3</v>
      </c>
      <c r="D5" s="32">
        <f>C5/C4</f>
        <v>0.19999999999999996</v>
      </c>
      <c r="E5" s="30">
        <f t="shared" ref="E5" si="0">E3-E4</f>
        <v>6.9999999999999993E-3</v>
      </c>
      <c r="F5" s="32">
        <f t="shared" ref="F5" si="1">E5/E4</f>
        <v>0.13999999999999999</v>
      </c>
      <c r="G5" s="30">
        <f t="shared" ref="G5" si="2">G3-G4</f>
        <v>0.10700000000000001</v>
      </c>
      <c r="H5" s="32">
        <f t="shared" ref="H5" si="3">G5/G4</f>
        <v>0.5095238095238096</v>
      </c>
      <c r="I5" s="30">
        <f t="shared" ref="I5" si="4">I3-I4</f>
        <v>1</v>
      </c>
      <c r="J5" s="32">
        <f t="shared" ref="J5" si="5">I5/I4</f>
        <v>9.057971014492755E-2</v>
      </c>
      <c r="K5" s="30">
        <f t="shared" ref="K5" si="6">K3-K4</f>
        <v>4.0000000000000036E-3</v>
      </c>
      <c r="L5" s="32">
        <f t="shared" ref="L5:N5" si="7">K5/K4</f>
        <v>4.4444444444444488E-2</v>
      </c>
      <c r="M5" s="30">
        <f t="shared" ref="M5:O5" si="8">M3-M4</f>
        <v>3.9000000000000021</v>
      </c>
      <c r="N5" s="32">
        <f t="shared" si="7"/>
        <v>0.13471502590673584</v>
      </c>
      <c r="O5" s="30">
        <f t="shared" si="8"/>
        <v>17.499999999999972</v>
      </c>
      <c r="P5" s="32">
        <f t="shared" ref="P5" si="9">O5/O4</f>
        <v>6.9643425660617528E-2</v>
      </c>
      <c r="Q5" s="30">
        <f t="shared" ref="Q5:S5" si="10">Q3-Q4</f>
        <v>34.999999999999943</v>
      </c>
      <c r="R5" s="32">
        <f t="shared" ref="R5" si="11">Q5/Q4</f>
        <v>7.2721228365434445E-2</v>
      </c>
      <c r="S5" s="30">
        <f t="shared" si="10"/>
        <v>1.1020000000000003</v>
      </c>
      <c r="T5" s="32">
        <f t="shared" ref="T5" si="12">S5/S4</f>
        <v>0.37229729729729738</v>
      </c>
    </row>
    <row r="6" spans="1:20" ht="15.75" thickBot="1" x14ac:dyDescent="0.3">
      <c r="A6" s="42" t="s">
        <v>1</v>
      </c>
      <c r="B6" s="3" t="s">
        <v>2</v>
      </c>
      <c r="C6" s="27">
        <v>0</v>
      </c>
      <c r="D6" s="12">
        <f>C6/(SUM(C$6:C$11))</f>
        <v>0</v>
      </c>
      <c r="E6" s="27">
        <v>0</v>
      </c>
      <c r="F6" s="12">
        <f>E6/(SUM(E$6:E$11))</f>
        <v>0</v>
      </c>
      <c r="G6" s="27">
        <v>0.17</v>
      </c>
      <c r="H6" s="12">
        <f>G6/(SUM(G$6:G$11))</f>
        <v>0.85</v>
      </c>
      <c r="I6" s="27">
        <v>3.59</v>
      </c>
      <c r="J6" s="12">
        <f>I6/(SUM(I$6:I$11))</f>
        <v>0.32547597461468725</v>
      </c>
      <c r="K6" s="27">
        <v>0.02</v>
      </c>
      <c r="L6" s="12">
        <f>K6/(SUM(K$6:K$11))</f>
        <v>0.25</v>
      </c>
      <c r="M6" s="27">
        <v>7.51</v>
      </c>
      <c r="N6" s="12">
        <f>M6/(SUM(M$6:M$11))</f>
        <v>0.25950241879751207</v>
      </c>
      <c r="O6" s="27">
        <v>106.82</v>
      </c>
      <c r="P6" s="12">
        <f>O6/(SUM(O$6:O$11))</f>
        <v>0.42508655338453577</v>
      </c>
      <c r="Q6" s="27">
        <v>196.69</v>
      </c>
      <c r="R6" s="12">
        <f>Q6/(SUM(Q$6:Q$11))</f>
        <v>0.40867252591992359</v>
      </c>
      <c r="S6" s="27">
        <v>0.77</v>
      </c>
      <c r="T6" s="12">
        <f>S6/(SUM(S$6:S$11))</f>
        <v>0.26013513513513514</v>
      </c>
    </row>
    <row r="7" spans="1:20" ht="15.75" thickBot="1" x14ac:dyDescent="0.3">
      <c r="A7" s="42"/>
      <c r="B7" s="4" t="s">
        <v>3</v>
      </c>
      <c r="C7" s="25">
        <v>0</v>
      </c>
      <c r="D7" s="13">
        <f t="shared" ref="D7:F11" si="13">C7/(SUM(C$6:C$11))</f>
        <v>0</v>
      </c>
      <c r="E7" s="25">
        <v>0</v>
      </c>
      <c r="F7" s="13">
        <f t="shared" si="13"/>
        <v>0</v>
      </c>
      <c r="G7" s="25">
        <v>0.03</v>
      </c>
      <c r="H7" s="13">
        <f t="shared" ref="H7" si="14">G7/(SUM(G$6:G$11))</f>
        <v>0.15</v>
      </c>
      <c r="I7" s="25">
        <v>1.69</v>
      </c>
      <c r="J7" s="13">
        <f t="shared" ref="J7" si="15">I7/(SUM(I$6:I$11))</f>
        <v>0.15321849501359927</v>
      </c>
      <c r="K7" s="25">
        <v>0.02</v>
      </c>
      <c r="L7" s="13">
        <f t="shared" ref="L7" si="16">K7/(SUM(K$6:K$11))</f>
        <v>0.25</v>
      </c>
      <c r="M7" s="25">
        <v>5.92</v>
      </c>
      <c r="N7" s="13">
        <f t="shared" ref="N7" si="17">M7/(SUM(M$6:M$11))</f>
        <v>0.2045611610228058</v>
      </c>
      <c r="O7" s="25">
        <v>41.9</v>
      </c>
      <c r="P7" s="13">
        <f t="shared" ref="P7:P11" si="18">O7/(SUM(O$6:O$11))</f>
        <v>0.16673962354252059</v>
      </c>
      <c r="Q7" s="25">
        <v>74.349999999999994</v>
      </c>
      <c r="R7" s="13">
        <f t="shared" ref="R7:R11" si="19">Q7/(SUM(Q$6:Q$11))</f>
        <v>0.15448066654200171</v>
      </c>
      <c r="S7" s="25">
        <v>0.06</v>
      </c>
      <c r="T7" s="13">
        <f t="shared" ref="T7:T11" si="20">S7/(SUM(S$6:S$11))</f>
        <v>2.0270270270270271E-2</v>
      </c>
    </row>
    <row r="8" spans="1:20" ht="15.75" thickBot="1" x14ac:dyDescent="0.3">
      <c r="A8" s="42"/>
      <c r="B8" s="4" t="s">
        <v>4</v>
      </c>
      <c r="C8" s="25">
        <v>0.01</v>
      </c>
      <c r="D8" s="13">
        <f t="shared" si="13"/>
        <v>0.25</v>
      </c>
      <c r="E8" s="25">
        <v>0.01</v>
      </c>
      <c r="F8" s="13">
        <f t="shared" si="13"/>
        <v>0.16666666666666669</v>
      </c>
      <c r="G8" s="25">
        <v>0</v>
      </c>
      <c r="H8" s="13">
        <f t="shared" ref="H8" si="21">G8/(SUM(G$6:G$11))</f>
        <v>0</v>
      </c>
      <c r="I8" s="25">
        <v>0.91</v>
      </c>
      <c r="J8" s="13">
        <f t="shared" ref="J8" si="22">I8/(SUM(I$6:I$11))</f>
        <v>8.2502266545784228E-2</v>
      </c>
      <c r="K8" s="25">
        <v>0.01</v>
      </c>
      <c r="L8" s="13">
        <f t="shared" ref="L8" si="23">K8/(SUM(K$6:K$11))</f>
        <v>0.125</v>
      </c>
      <c r="M8" s="25">
        <v>2.33</v>
      </c>
      <c r="N8" s="13">
        <f t="shared" ref="N8" si="24">M8/(SUM(M$6:M$11))</f>
        <v>8.0511402902557011E-2</v>
      </c>
      <c r="O8" s="25">
        <v>14.63</v>
      </c>
      <c r="P8" s="13">
        <f t="shared" si="18"/>
        <v>5.8219586931433809E-2</v>
      </c>
      <c r="Q8" s="25">
        <v>26.83</v>
      </c>
      <c r="R8" s="13">
        <f t="shared" si="19"/>
        <v>5.5746015915560269E-2</v>
      </c>
      <c r="S8" s="25">
        <v>0.25</v>
      </c>
      <c r="T8" s="13">
        <f t="shared" si="20"/>
        <v>8.4459459459459457E-2</v>
      </c>
    </row>
    <row r="9" spans="1:20" ht="15.75" thickBot="1" x14ac:dyDescent="0.3">
      <c r="A9" s="42"/>
      <c r="B9" s="4" t="s">
        <v>5</v>
      </c>
      <c r="C9" s="25">
        <v>0.02</v>
      </c>
      <c r="D9" s="13">
        <f t="shared" si="13"/>
        <v>0.5</v>
      </c>
      <c r="E9" s="25">
        <v>0.03</v>
      </c>
      <c r="F9" s="13">
        <f t="shared" si="13"/>
        <v>0.5</v>
      </c>
      <c r="G9" s="25">
        <v>0</v>
      </c>
      <c r="H9" s="13">
        <f t="shared" ref="H9" si="25">G9/(SUM(G$6:G$11))</f>
        <v>0</v>
      </c>
      <c r="I9" s="25">
        <v>2.66</v>
      </c>
      <c r="J9" s="13">
        <f t="shared" ref="J9" si="26">I9/(SUM(I$6:I$11))</f>
        <v>0.24116047144152314</v>
      </c>
      <c r="K9" s="25">
        <v>0.01</v>
      </c>
      <c r="L9" s="13">
        <f t="shared" ref="L9" si="27">K9/(SUM(K$6:K$11))</f>
        <v>0.125</v>
      </c>
      <c r="M9" s="25">
        <v>6.28</v>
      </c>
      <c r="N9" s="13">
        <f t="shared" ref="N9" si="28">M9/(SUM(M$6:M$11))</f>
        <v>0.21700069108500344</v>
      </c>
      <c r="O9" s="25">
        <v>43.92</v>
      </c>
      <c r="P9" s="13">
        <f t="shared" si="18"/>
        <v>0.17477814477297149</v>
      </c>
      <c r="Q9" s="25">
        <v>81.59</v>
      </c>
      <c r="R9" s="13">
        <f t="shared" si="19"/>
        <v>0.16952357206673735</v>
      </c>
      <c r="S9" s="25">
        <v>0.75</v>
      </c>
      <c r="T9" s="13">
        <f t="shared" si="20"/>
        <v>0.2533783783783784</v>
      </c>
    </row>
    <row r="10" spans="1:20" ht="15.75" thickBot="1" x14ac:dyDescent="0.3">
      <c r="A10" s="42"/>
      <c r="B10" s="4" t="s">
        <v>6</v>
      </c>
      <c r="C10" s="25">
        <v>0.01</v>
      </c>
      <c r="D10" s="13">
        <f t="shared" si="13"/>
        <v>0.25</v>
      </c>
      <c r="E10" s="25">
        <v>0.02</v>
      </c>
      <c r="F10" s="13">
        <f t="shared" si="13"/>
        <v>0.33333333333333337</v>
      </c>
      <c r="G10" s="25">
        <v>0</v>
      </c>
      <c r="H10" s="13">
        <f t="shared" ref="H10" si="29">G10/(SUM(G$6:G$11))</f>
        <v>0</v>
      </c>
      <c r="I10" s="25">
        <v>2.1800000000000002</v>
      </c>
      <c r="J10" s="13">
        <f t="shared" ref="J10" si="30">I10/(SUM(I$6:I$11))</f>
        <v>0.19764279238440619</v>
      </c>
      <c r="K10" s="25">
        <v>0.02</v>
      </c>
      <c r="L10" s="13">
        <f t="shared" ref="L10" si="31">K10/(SUM(K$6:K$11))</f>
        <v>0.25</v>
      </c>
      <c r="M10" s="25">
        <v>6.42</v>
      </c>
      <c r="N10" s="13">
        <f t="shared" ref="N10" si="32">M10/(SUM(M$6:M$11))</f>
        <v>0.22183828610919143</v>
      </c>
      <c r="O10" s="25">
        <v>44.02</v>
      </c>
      <c r="P10" s="13">
        <f t="shared" si="18"/>
        <v>0.17517609136853837</v>
      </c>
      <c r="Q10" s="25">
        <v>83.03</v>
      </c>
      <c r="R10" s="13">
        <f t="shared" si="19"/>
        <v>0.17251553117662952</v>
      </c>
      <c r="S10" s="25">
        <v>1.1299999999999999</v>
      </c>
      <c r="T10" s="13">
        <f t="shared" si="20"/>
        <v>0.38175675675675674</v>
      </c>
    </row>
    <row r="11" spans="1:20" ht="15.75" thickBot="1" x14ac:dyDescent="0.3">
      <c r="A11" s="42"/>
      <c r="B11" s="5" t="s">
        <v>7</v>
      </c>
      <c r="C11" s="26">
        <v>0</v>
      </c>
      <c r="D11" s="14">
        <f t="shared" si="13"/>
        <v>0</v>
      </c>
      <c r="E11" s="26">
        <v>0</v>
      </c>
      <c r="F11" s="14">
        <f t="shared" si="13"/>
        <v>0</v>
      </c>
      <c r="G11" s="26">
        <v>0</v>
      </c>
      <c r="H11" s="14">
        <f t="shared" ref="H11" si="33">G11/(SUM(G$6:G$11))</f>
        <v>0</v>
      </c>
      <c r="I11" s="26">
        <v>0</v>
      </c>
      <c r="J11" s="14">
        <f t="shared" ref="J11" si="34">I11/(SUM(I$6:I$11))</f>
        <v>0</v>
      </c>
      <c r="K11" s="26">
        <v>0</v>
      </c>
      <c r="L11" s="14">
        <f t="shared" ref="L11" si="35">K11/(SUM(K$6:K$11))</f>
        <v>0</v>
      </c>
      <c r="M11" s="26">
        <v>0.48</v>
      </c>
      <c r="N11" s="14">
        <f t="shared" ref="N11" si="36">M11/(SUM(M$6:M$11))</f>
        <v>1.6586040082930201E-2</v>
      </c>
      <c r="O11" s="26">
        <v>0</v>
      </c>
      <c r="P11" s="14">
        <f t="shared" si="18"/>
        <v>0</v>
      </c>
      <c r="Q11" s="26">
        <v>18.8</v>
      </c>
      <c r="R11" s="14">
        <f t="shared" si="19"/>
        <v>3.9061688379147717E-2</v>
      </c>
      <c r="S11" s="26">
        <v>0</v>
      </c>
      <c r="T11" s="14">
        <f t="shared" si="20"/>
        <v>0</v>
      </c>
    </row>
    <row r="12" spans="1:20" ht="15.75" thickBot="1" x14ac:dyDescent="0.3">
      <c r="A12" s="42" t="s">
        <v>8</v>
      </c>
      <c r="B12" s="6" t="s">
        <v>37</v>
      </c>
      <c r="C12" s="28">
        <v>0.01</v>
      </c>
      <c r="D12" s="15">
        <f>C12/(SUM(C$12:C$21))</f>
        <v>0.33333333333333337</v>
      </c>
      <c r="E12" s="28">
        <v>0</v>
      </c>
      <c r="F12" s="15">
        <f>E12/(SUM(E$12:E$21))</f>
        <v>0</v>
      </c>
      <c r="G12" s="28">
        <v>0.01</v>
      </c>
      <c r="H12" s="15">
        <f>G12/(SUM(G$12:G$21))</f>
        <v>4.9999999999999996E-2</v>
      </c>
      <c r="I12" s="28">
        <v>0.01</v>
      </c>
      <c r="J12" s="15">
        <f>I12/(SUM(I$12:I$21))</f>
        <v>9.0661831368993664E-4</v>
      </c>
      <c r="K12" s="28">
        <v>0.08</v>
      </c>
      <c r="L12" s="15">
        <f>K12/(SUM(K$12:K$21))</f>
        <v>1</v>
      </c>
      <c r="M12" s="28">
        <v>12.27</v>
      </c>
      <c r="N12" s="15">
        <f>M12/(SUM(M$12:M$21))</f>
        <v>0.42368784530386738</v>
      </c>
      <c r="O12" s="28">
        <v>164.91</v>
      </c>
      <c r="P12" s="15">
        <f>O12/(SUM(O$12:O$21))</f>
        <v>0.65630596569427313</v>
      </c>
      <c r="Q12" s="28">
        <v>249.98</v>
      </c>
      <c r="R12" s="15">
        <f>Q12/(SUM(Q$12:Q$21))</f>
        <v>0.51939579047975237</v>
      </c>
      <c r="S12" s="28">
        <v>0</v>
      </c>
      <c r="T12" s="15">
        <f>S12/(SUM(S$12:S$21))</f>
        <v>0</v>
      </c>
    </row>
    <row r="13" spans="1:20" ht="15.75" thickBot="1" x14ac:dyDescent="0.3">
      <c r="A13" s="42"/>
      <c r="B13" s="4" t="s">
        <v>38</v>
      </c>
      <c r="C13" s="25">
        <v>0</v>
      </c>
      <c r="D13" s="13">
        <f t="shared" ref="D13:F21" si="37">C13/(SUM(C$12:C$21))</f>
        <v>0</v>
      </c>
      <c r="E13" s="25">
        <v>0</v>
      </c>
      <c r="F13" s="13">
        <f t="shared" si="37"/>
        <v>0</v>
      </c>
      <c r="G13" s="25">
        <v>0</v>
      </c>
      <c r="H13" s="13">
        <f t="shared" ref="H13" si="38">G13/(SUM(G$12:G$21))</f>
        <v>0</v>
      </c>
      <c r="I13" s="25">
        <v>0</v>
      </c>
      <c r="J13" s="13">
        <f t="shared" ref="J13" si="39">I13/(SUM(I$12:I$21))</f>
        <v>0</v>
      </c>
      <c r="K13" s="25">
        <v>0</v>
      </c>
      <c r="L13" s="13">
        <f t="shared" ref="L13" si="40">K13/(SUM(K$12:K$21))</f>
        <v>0</v>
      </c>
      <c r="M13" s="25">
        <v>0.76</v>
      </c>
      <c r="N13" s="13">
        <f t="shared" ref="N13" si="41">M13/(SUM(M$12:M$21))</f>
        <v>2.6243093922651933E-2</v>
      </c>
      <c r="O13" s="25">
        <v>6.95</v>
      </c>
      <c r="P13" s="13">
        <f t="shared" ref="P13:P21" si="42">O13/(SUM(O$12:O$21))</f>
        <v>2.7659489791857367E-2</v>
      </c>
      <c r="Q13" s="25">
        <v>13.34</v>
      </c>
      <c r="R13" s="13">
        <f t="shared" ref="R13:R21" si="43">Q13/(SUM(Q$12:Q$21))</f>
        <v>2.771717675413992E-2</v>
      </c>
      <c r="S13" s="25">
        <v>0</v>
      </c>
      <c r="T13" s="13">
        <f t="shared" ref="T13:T21" si="44">S13/(SUM(S$12:S$21))</f>
        <v>0</v>
      </c>
    </row>
    <row r="14" spans="1:20" ht="15.75" thickBot="1" x14ac:dyDescent="0.3">
      <c r="A14" s="42"/>
      <c r="B14" s="4" t="s">
        <v>9</v>
      </c>
      <c r="C14" s="25">
        <v>0.02</v>
      </c>
      <c r="D14" s="13">
        <f t="shared" si="37"/>
        <v>0.66666666666666674</v>
      </c>
      <c r="E14" s="25">
        <v>0.05</v>
      </c>
      <c r="F14" s="13">
        <f t="shared" si="37"/>
        <v>1</v>
      </c>
      <c r="G14" s="25">
        <v>0.19</v>
      </c>
      <c r="H14" s="13">
        <f t="shared" ref="H14" si="45">G14/(SUM(G$12:G$21))</f>
        <v>0.95</v>
      </c>
      <c r="I14" s="25">
        <v>9.49</v>
      </c>
      <c r="J14" s="13">
        <f t="shared" ref="J14" si="46">I14/(SUM(I$12:I$21))</f>
        <v>0.86038077969174986</v>
      </c>
      <c r="K14" s="25">
        <v>0</v>
      </c>
      <c r="L14" s="13">
        <f t="shared" ref="L14" si="47">K14/(SUM(K$12:K$21))</f>
        <v>0</v>
      </c>
      <c r="M14" s="25">
        <v>7.42</v>
      </c>
      <c r="N14" s="13">
        <f t="shared" ref="N14" si="48">M14/(SUM(M$12:M$21))</f>
        <v>0.25621546961325964</v>
      </c>
      <c r="O14" s="25">
        <v>20.91</v>
      </c>
      <c r="P14" s="13">
        <f t="shared" si="42"/>
        <v>8.3217256337803969E-2</v>
      </c>
      <c r="Q14" s="25">
        <v>28.05</v>
      </c>
      <c r="R14" s="13">
        <f t="shared" si="43"/>
        <v>5.8280870161441137E-2</v>
      </c>
      <c r="S14" s="25">
        <v>2.96</v>
      </c>
      <c r="T14" s="13">
        <f t="shared" si="44"/>
        <v>1</v>
      </c>
    </row>
    <row r="15" spans="1:20" ht="15.75" thickBot="1" x14ac:dyDescent="0.3">
      <c r="A15" s="42"/>
      <c r="B15" s="4" t="s">
        <v>10</v>
      </c>
      <c r="C15" s="25">
        <v>0</v>
      </c>
      <c r="D15" s="13">
        <f t="shared" si="37"/>
        <v>0</v>
      </c>
      <c r="E15" s="25">
        <v>0</v>
      </c>
      <c r="F15" s="13">
        <f t="shared" si="37"/>
        <v>0</v>
      </c>
      <c r="G15" s="25">
        <v>0</v>
      </c>
      <c r="H15" s="13">
        <f t="shared" ref="H15" si="49">G15/(SUM(G$12:G$21))</f>
        <v>0</v>
      </c>
      <c r="I15" s="25">
        <v>1.23</v>
      </c>
      <c r="J15" s="13">
        <f t="shared" ref="J15" si="50">I15/(SUM(I$12:I$21))</f>
        <v>0.1115140525838622</v>
      </c>
      <c r="K15" s="25">
        <v>0</v>
      </c>
      <c r="L15" s="13">
        <f t="shared" ref="L15" si="51">K15/(SUM(K$12:K$21))</f>
        <v>0</v>
      </c>
      <c r="M15" s="25">
        <v>1.41</v>
      </c>
      <c r="N15" s="13">
        <f t="shared" ref="N15" si="52">M15/(SUM(M$12:M$21))</f>
        <v>4.8687845303867397E-2</v>
      </c>
      <c r="O15" s="25">
        <v>18.43</v>
      </c>
      <c r="P15" s="13">
        <f t="shared" si="42"/>
        <v>7.3347395232220322E-2</v>
      </c>
      <c r="Q15" s="25">
        <v>10.06</v>
      </c>
      <c r="R15" s="13">
        <f t="shared" si="43"/>
        <v>2.0902158781607769E-2</v>
      </c>
      <c r="S15" s="25">
        <v>0</v>
      </c>
      <c r="T15" s="13">
        <f t="shared" si="44"/>
        <v>0</v>
      </c>
    </row>
    <row r="16" spans="1:20" ht="15.75" thickBot="1" x14ac:dyDescent="0.3">
      <c r="A16" s="42"/>
      <c r="B16" s="4" t="s">
        <v>39</v>
      </c>
      <c r="C16" s="25">
        <v>0</v>
      </c>
      <c r="D16" s="13">
        <f t="shared" si="37"/>
        <v>0</v>
      </c>
      <c r="E16" s="25">
        <v>0</v>
      </c>
      <c r="F16" s="13">
        <f t="shared" si="37"/>
        <v>0</v>
      </c>
      <c r="G16" s="25">
        <v>0</v>
      </c>
      <c r="H16" s="13">
        <f t="shared" ref="H16" si="53">G16/(SUM(G$12:G$21))</f>
        <v>0</v>
      </c>
      <c r="I16" s="25">
        <v>0.27</v>
      </c>
      <c r="J16" s="13">
        <f t="shared" ref="J16" si="54">I16/(SUM(I$12:I$21))</f>
        <v>2.447869446962829E-2</v>
      </c>
      <c r="K16" s="25">
        <v>0</v>
      </c>
      <c r="L16" s="13">
        <f t="shared" ref="L16" si="55">K16/(SUM(K$12:K$21))</f>
        <v>0</v>
      </c>
      <c r="M16" s="25">
        <v>1.47</v>
      </c>
      <c r="N16" s="13">
        <f t="shared" ref="N16" si="56">M16/(SUM(M$12:M$21))</f>
        <v>5.0759668508287288E-2</v>
      </c>
      <c r="O16" s="25">
        <v>11.49</v>
      </c>
      <c r="P16" s="13">
        <f t="shared" si="42"/>
        <v>4.5727703267401602E-2</v>
      </c>
      <c r="Q16" s="25">
        <v>43.52</v>
      </c>
      <c r="R16" s="13">
        <f t="shared" si="43"/>
        <v>9.0423653098963233E-2</v>
      </c>
      <c r="S16" s="25">
        <v>0</v>
      </c>
      <c r="T16" s="13">
        <f t="shared" si="44"/>
        <v>0</v>
      </c>
    </row>
    <row r="17" spans="1:20" ht="15.75" thickBot="1" x14ac:dyDescent="0.3">
      <c r="A17" s="42"/>
      <c r="B17" s="4" t="s">
        <v>11</v>
      </c>
      <c r="C17" s="25">
        <v>0</v>
      </c>
      <c r="D17" s="13">
        <f t="shared" si="37"/>
        <v>0</v>
      </c>
      <c r="E17" s="25">
        <v>0</v>
      </c>
      <c r="F17" s="13">
        <f t="shared" si="37"/>
        <v>0</v>
      </c>
      <c r="G17" s="25">
        <v>0</v>
      </c>
      <c r="H17" s="13">
        <f t="shared" ref="H17" si="57">G17/(SUM(G$12:G$21))</f>
        <v>0</v>
      </c>
      <c r="I17" s="25">
        <v>0</v>
      </c>
      <c r="J17" s="13">
        <f t="shared" ref="J17" si="58">I17/(SUM(I$12:I$21))</f>
        <v>0</v>
      </c>
      <c r="K17" s="25">
        <v>0</v>
      </c>
      <c r="L17" s="13">
        <f t="shared" ref="L17" si="59">K17/(SUM(K$12:K$21))</f>
        <v>0</v>
      </c>
      <c r="M17" s="25">
        <v>3.37</v>
      </c>
      <c r="N17" s="13">
        <f t="shared" ref="N17" si="60">M17/(SUM(M$12:M$21))</f>
        <v>0.11636740331491713</v>
      </c>
      <c r="O17" s="25">
        <v>2.48</v>
      </c>
      <c r="P17" s="13">
        <f t="shared" si="42"/>
        <v>9.8698611055836362E-3</v>
      </c>
      <c r="Q17" s="25">
        <v>8.9</v>
      </c>
      <c r="R17" s="13">
        <f t="shared" si="43"/>
        <v>1.8491969498639078E-2</v>
      </c>
      <c r="S17" s="25">
        <v>0</v>
      </c>
      <c r="T17" s="13">
        <f t="shared" si="44"/>
        <v>0</v>
      </c>
    </row>
    <row r="18" spans="1:20" ht="15.75" thickBot="1" x14ac:dyDescent="0.3">
      <c r="A18" s="42"/>
      <c r="B18" s="4" t="s">
        <v>12</v>
      </c>
      <c r="C18" s="25">
        <v>0</v>
      </c>
      <c r="D18" s="13">
        <f t="shared" si="37"/>
        <v>0</v>
      </c>
      <c r="E18" s="25">
        <v>0</v>
      </c>
      <c r="F18" s="13">
        <f t="shared" si="37"/>
        <v>0</v>
      </c>
      <c r="G18" s="25">
        <v>0</v>
      </c>
      <c r="H18" s="13">
        <f t="shared" ref="H18" si="61">G18/(SUM(G$12:G$21))</f>
        <v>0</v>
      </c>
      <c r="I18" s="25">
        <v>0</v>
      </c>
      <c r="J18" s="13">
        <f t="shared" ref="J18" si="62">I18/(SUM(I$12:I$21))</f>
        <v>0</v>
      </c>
      <c r="K18" s="25">
        <v>0</v>
      </c>
      <c r="L18" s="13">
        <f t="shared" ref="L18" si="63">K18/(SUM(K$12:K$21))</f>
        <v>0</v>
      </c>
      <c r="M18" s="25">
        <v>1.55</v>
      </c>
      <c r="N18" s="13">
        <f t="shared" ref="N18" si="64">M18/(SUM(M$12:M$21))</f>
        <v>5.3522099447513814E-2</v>
      </c>
      <c r="O18" s="25">
        <v>13.67</v>
      </c>
      <c r="P18" s="13">
        <f t="shared" si="42"/>
        <v>5.4403629561825928E-2</v>
      </c>
      <c r="Q18" s="25">
        <v>80.94</v>
      </c>
      <c r="R18" s="13">
        <f t="shared" si="43"/>
        <v>0.16817303496852212</v>
      </c>
      <c r="S18" s="25">
        <v>0</v>
      </c>
      <c r="T18" s="13">
        <f t="shared" si="44"/>
        <v>0</v>
      </c>
    </row>
    <row r="19" spans="1:20" ht="15.75" thickBot="1" x14ac:dyDescent="0.3">
      <c r="A19" s="42"/>
      <c r="B19" s="4" t="s">
        <v>13</v>
      </c>
      <c r="C19" s="25">
        <v>0</v>
      </c>
      <c r="D19" s="13">
        <f t="shared" si="37"/>
        <v>0</v>
      </c>
      <c r="E19" s="25">
        <v>0</v>
      </c>
      <c r="F19" s="13">
        <f t="shared" si="37"/>
        <v>0</v>
      </c>
      <c r="G19" s="25">
        <v>0</v>
      </c>
      <c r="H19" s="13">
        <f t="shared" ref="H19" si="65">G19/(SUM(G$12:G$21))</f>
        <v>0</v>
      </c>
      <c r="I19" s="25">
        <v>0.01</v>
      </c>
      <c r="J19" s="13">
        <f t="shared" ref="J19" si="66">I19/(SUM(I$12:I$21))</f>
        <v>9.0661831368993664E-4</v>
      </c>
      <c r="K19" s="25">
        <v>0</v>
      </c>
      <c r="L19" s="13">
        <f t="shared" ref="L19" si="67">K19/(SUM(K$12:K$21))</f>
        <v>0</v>
      </c>
      <c r="M19" s="25">
        <v>0.41</v>
      </c>
      <c r="N19" s="13">
        <f t="shared" ref="N19" si="68">M19/(SUM(M$12:M$21))</f>
        <v>1.415745856353591E-2</v>
      </c>
      <c r="O19" s="25">
        <v>8.5500000000000007</v>
      </c>
      <c r="P19" s="13">
        <f t="shared" si="42"/>
        <v>3.4027142118040359E-2</v>
      </c>
      <c r="Q19" s="25">
        <v>37.26</v>
      </c>
      <c r="R19" s="13">
        <f t="shared" si="43"/>
        <v>7.7416941968459774E-2</v>
      </c>
      <c r="S19" s="25">
        <v>0</v>
      </c>
      <c r="T19" s="13">
        <f t="shared" si="44"/>
        <v>0</v>
      </c>
    </row>
    <row r="20" spans="1:20" ht="15.75" thickBot="1" x14ac:dyDescent="0.3">
      <c r="A20" s="42"/>
      <c r="B20" s="4" t="s">
        <v>40</v>
      </c>
      <c r="C20" s="25">
        <v>0</v>
      </c>
      <c r="D20" s="13">
        <f t="shared" si="37"/>
        <v>0</v>
      </c>
      <c r="E20" s="25">
        <v>0</v>
      </c>
      <c r="F20" s="13">
        <f t="shared" si="37"/>
        <v>0</v>
      </c>
      <c r="G20" s="25">
        <v>0</v>
      </c>
      <c r="H20" s="13">
        <f t="shared" ref="H20" si="69">G20/(SUM(G$12:G$21))</f>
        <v>0</v>
      </c>
      <c r="I20" s="25">
        <v>0.02</v>
      </c>
      <c r="J20" s="13">
        <f t="shared" ref="J20" si="70">I20/(SUM(I$12:I$21))</f>
        <v>1.8132366273798733E-3</v>
      </c>
      <c r="K20" s="25">
        <v>0</v>
      </c>
      <c r="L20" s="13">
        <f t="shared" ref="L20" si="71">K20/(SUM(K$12:K$21))</f>
        <v>0</v>
      </c>
      <c r="M20" s="25">
        <v>0.28999999999999998</v>
      </c>
      <c r="N20" s="13">
        <f t="shared" ref="N20" si="72">M20/(SUM(M$12:M$21))</f>
        <v>1.0013812154696131E-2</v>
      </c>
      <c r="O20" s="25">
        <v>3.82</v>
      </c>
      <c r="P20" s="13">
        <f t="shared" si="42"/>
        <v>1.520276992876189E-2</v>
      </c>
      <c r="Q20" s="25">
        <v>8.59</v>
      </c>
      <c r="R20" s="13">
        <f t="shared" si="43"/>
        <v>1.7847867190259513E-2</v>
      </c>
      <c r="S20" s="25">
        <v>0</v>
      </c>
      <c r="T20" s="13">
        <f t="shared" si="44"/>
        <v>0</v>
      </c>
    </row>
    <row r="21" spans="1:20" ht="15.75" thickBot="1" x14ac:dyDescent="0.3">
      <c r="A21" s="42"/>
      <c r="B21" s="7" t="s">
        <v>14</v>
      </c>
      <c r="C21" s="29">
        <v>0</v>
      </c>
      <c r="D21" s="16">
        <f t="shared" si="37"/>
        <v>0</v>
      </c>
      <c r="E21" s="29">
        <v>0</v>
      </c>
      <c r="F21" s="16">
        <f t="shared" si="37"/>
        <v>0</v>
      </c>
      <c r="G21" s="29">
        <v>0</v>
      </c>
      <c r="H21" s="16">
        <f t="shared" ref="H21" si="73">G21/(SUM(G$12:G$21))</f>
        <v>0</v>
      </c>
      <c r="I21" s="29">
        <v>0</v>
      </c>
      <c r="J21" s="16">
        <f t="shared" ref="J21" si="74">I21/(SUM(I$12:I$21))</f>
        <v>0</v>
      </c>
      <c r="K21" s="29">
        <v>0</v>
      </c>
      <c r="L21" s="16">
        <f t="shared" ref="L21" si="75">K21/(SUM(K$12:K$21))</f>
        <v>0</v>
      </c>
      <c r="M21" s="29">
        <v>0.01</v>
      </c>
      <c r="N21" s="16">
        <f t="shared" ref="N21" si="76">M21/(SUM(M$12:M$21))</f>
        <v>3.453038674033149E-4</v>
      </c>
      <c r="O21" s="29">
        <v>0.06</v>
      </c>
      <c r="P21" s="16">
        <f t="shared" si="42"/>
        <v>2.3878696223186214E-4</v>
      </c>
      <c r="Q21" s="29">
        <v>0.65</v>
      </c>
      <c r="R21" s="16">
        <f t="shared" si="43"/>
        <v>1.3505370982152135E-3</v>
      </c>
      <c r="S21" s="29">
        <v>0</v>
      </c>
      <c r="T21" s="16">
        <f t="shared" si="44"/>
        <v>0</v>
      </c>
    </row>
    <row r="22" spans="1:20" ht="15.75" thickBot="1" x14ac:dyDescent="0.3">
      <c r="A22" s="42" t="s">
        <v>15</v>
      </c>
      <c r="B22" s="3" t="s">
        <v>16</v>
      </c>
      <c r="C22" s="27">
        <v>0.03</v>
      </c>
      <c r="D22" s="12">
        <f>C22/(SUM(C$22:C$27))</f>
        <v>1</v>
      </c>
      <c r="E22" s="27">
        <v>0.04</v>
      </c>
      <c r="F22" s="12">
        <f>E22/(SUM(E$22:E$27))</f>
        <v>0.79999999999999993</v>
      </c>
      <c r="G22" s="27">
        <v>0.11</v>
      </c>
      <c r="H22" s="12">
        <f>G22/(SUM(G$22:G$27))</f>
        <v>0.55000000000000004</v>
      </c>
      <c r="I22" s="27">
        <v>1.06</v>
      </c>
      <c r="J22" s="12">
        <f>I22/(SUM(I$22:I$27))</f>
        <v>9.6014492753623185E-2</v>
      </c>
      <c r="K22" s="27">
        <v>0.09</v>
      </c>
      <c r="L22" s="12">
        <f>K22/(SUM(K$22:K$27))</f>
        <v>1</v>
      </c>
      <c r="M22" s="27">
        <v>14.67</v>
      </c>
      <c r="N22" s="12">
        <f>M22/(SUM(M$22:M$27))</f>
        <v>0.50673575129533677</v>
      </c>
      <c r="O22" s="27">
        <v>120.46</v>
      </c>
      <c r="P22" s="12">
        <f>O22/(SUM(O$22:O$27))</f>
        <v>0.47938554600445721</v>
      </c>
      <c r="Q22" s="27">
        <v>180.53</v>
      </c>
      <c r="R22" s="12">
        <f>Q22/(SUM(Q$22:Q$27))</f>
        <v>0.37509609590891152</v>
      </c>
      <c r="S22" s="27">
        <v>0</v>
      </c>
      <c r="T22" s="12">
        <f>S22/(SUM(S$22:S$27))</f>
        <v>0</v>
      </c>
    </row>
    <row r="23" spans="1:20" ht="15.75" thickBot="1" x14ac:dyDescent="0.3">
      <c r="A23" s="42"/>
      <c r="B23" s="4" t="s">
        <v>17</v>
      </c>
      <c r="C23" s="25">
        <v>0</v>
      </c>
      <c r="D23" s="13">
        <f t="shared" ref="D23:F27" si="77">C23/(SUM(C$22:C$27))</f>
        <v>0</v>
      </c>
      <c r="E23" s="25">
        <v>0.01</v>
      </c>
      <c r="F23" s="13">
        <f t="shared" si="77"/>
        <v>0.19999999999999998</v>
      </c>
      <c r="G23" s="25">
        <v>0.04</v>
      </c>
      <c r="H23" s="13">
        <f t="shared" ref="H23" si="78">G23/(SUM(G$22:G$27))</f>
        <v>0.2</v>
      </c>
      <c r="I23" s="25">
        <v>1.96</v>
      </c>
      <c r="J23" s="13">
        <f t="shared" ref="J23" si="79">I23/(SUM(I$22:I$27))</f>
        <v>0.17753623188405795</v>
      </c>
      <c r="K23" s="25">
        <v>0</v>
      </c>
      <c r="L23" s="13">
        <f t="shared" ref="L23" si="80">K23/(SUM(K$22:K$27))</f>
        <v>0</v>
      </c>
      <c r="M23" s="25">
        <v>2.06</v>
      </c>
      <c r="N23" s="13">
        <f t="shared" ref="N23" si="81">M23/(SUM(M$22:M$27))</f>
        <v>7.1157167530224524E-2</v>
      </c>
      <c r="O23" s="25">
        <v>64.87</v>
      </c>
      <c r="P23" s="13">
        <f t="shared" ref="P23:P27" si="82">O23/(SUM(O$22:O$27))</f>
        <v>0.258158229863101</v>
      </c>
      <c r="Q23" s="25">
        <v>110.22</v>
      </c>
      <c r="R23" s="13">
        <f t="shared" ref="R23:R27" si="83">Q23/(SUM(Q$22:Q$27))</f>
        <v>0.2290095368696628</v>
      </c>
      <c r="S23" s="25">
        <v>0.01</v>
      </c>
      <c r="T23" s="13">
        <f t="shared" ref="T23:T27" si="84">S23/(SUM(S$22:S$27))</f>
        <v>3.3670033670033673E-3</v>
      </c>
    </row>
    <row r="24" spans="1:20" ht="15.75" thickBot="1" x14ac:dyDescent="0.3">
      <c r="A24" s="42"/>
      <c r="B24" s="4" t="s">
        <v>18</v>
      </c>
      <c r="C24" s="25">
        <v>0</v>
      </c>
      <c r="D24" s="13">
        <f t="shared" si="77"/>
        <v>0</v>
      </c>
      <c r="E24" s="25">
        <v>0</v>
      </c>
      <c r="F24" s="13">
        <f t="shared" si="77"/>
        <v>0</v>
      </c>
      <c r="G24" s="25">
        <v>0.03</v>
      </c>
      <c r="H24" s="13">
        <f t="shared" ref="H24" si="85">G24/(SUM(G$22:G$27))</f>
        <v>0.15</v>
      </c>
      <c r="I24" s="25">
        <v>5.72</v>
      </c>
      <c r="J24" s="13">
        <f t="shared" ref="J24" si="86">I24/(SUM(I$22:I$27))</f>
        <v>0.51811594202898548</v>
      </c>
      <c r="K24" s="25">
        <v>0</v>
      </c>
      <c r="L24" s="13">
        <f t="shared" ref="L24" si="87">K24/(SUM(K$22:K$27))</f>
        <v>0</v>
      </c>
      <c r="M24" s="25">
        <v>4.9800000000000004</v>
      </c>
      <c r="N24" s="13">
        <f t="shared" ref="N24" si="88">M24/(SUM(M$22:M$27))</f>
        <v>0.17202072538860103</v>
      </c>
      <c r="O24" s="25">
        <v>34.51</v>
      </c>
      <c r="P24" s="13">
        <f t="shared" si="82"/>
        <v>0.137336835402738</v>
      </c>
      <c r="Q24" s="25">
        <v>73.06</v>
      </c>
      <c r="R24" s="13">
        <f t="shared" si="83"/>
        <v>0.15180036983938999</v>
      </c>
      <c r="S24" s="25">
        <v>0.1</v>
      </c>
      <c r="T24" s="13">
        <f t="shared" si="84"/>
        <v>3.3670033670033676E-2</v>
      </c>
    </row>
    <row r="25" spans="1:20" ht="15.75" thickBot="1" x14ac:dyDescent="0.3">
      <c r="A25" s="42"/>
      <c r="B25" s="4" t="s">
        <v>19</v>
      </c>
      <c r="C25" s="25">
        <v>0</v>
      </c>
      <c r="D25" s="13">
        <f t="shared" si="77"/>
        <v>0</v>
      </c>
      <c r="E25" s="25">
        <v>0</v>
      </c>
      <c r="F25" s="13">
        <f t="shared" si="77"/>
        <v>0</v>
      </c>
      <c r="G25" s="25">
        <v>0.02</v>
      </c>
      <c r="H25" s="13">
        <f t="shared" ref="H25" si="89">G25/(SUM(G$22:G$27))</f>
        <v>0.1</v>
      </c>
      <c r="I25" s="25">
        <v>1.94</v>
      </c>
      <c r="J25" s="13">
        <f t="shared" ref="J25" si="90">I25/(SUM(I$22:I$27))</f>
        <v>0.1757246376811594</v>
      </c>
      <c r="K25" s="25">
        <v>0</v>
      </c>
      <c r="L25" s="13">
        <f t="shared" ref="L25" si="91">K25/(SUM(K$22:K$27))</f>
        <v>0</v>
      </c>
      <c r="M25" s="25">
        <v>3.21</v>
      </c>
      <c r="N25" s="13">
        <f t="shared" ref="N25" si="92">M25/(SUM(M$22:M$27))</f>
        <v>0.11088082901554402</v>
      </c>
      <c r="O25" s="25">
        <v>16</v>
      </c>
      <c r="P25" s="13">
        <f t="shared" si="82"/>
        <v>6.3673989175421844E-2</v>
      </c>
      <c r="Q25" s="25">
        <v>34.44</v>
      </c>
      <c r="R25" s="13">
        <f t="shared" si="83"/>
        <v>7.1557688711587603E-2</v>
      </c>
      <c r="S25" s="25">
        <v>0.75</v>
      </c>
      <c r="T25" s="13">
        <f t="shared" si="84"/>
        <v>0.25252525252525254</v>
      </c>
    </row>
    <row r="26" spans="1:20" ht="15.75" thickBot="1" x14ac:dyDescent="0.3">
      <c r="A26" s="42"/>
      <c r="B26" s="4" t="s">
        <v>20</v>
      </c>
      <c r="C26" s="25">
        <v>0</v>
      </c>
      <c r="D26" s="13">
        <f t="shared" si="77"/>
        <v>0</v>
      </c>
      <c r="E26" s="25">
        <v>0</v>
      </c>
      <c r="F26" s="13">
        <f t="shared" si="77"/>
        <v>0</v>
      </c>
      <c r="G26" s="25">
        <v>0</v>
      </c>
      <c r="H26" s="13">
        <f t="shared" ref="H26" si="93">G26/(SUM(G$22:G$27))</f>
        <v>0</v>
      </c>
      <c r="I26" s="25">
        <v>0.13</v>
      </c>
      <c r="J26" s="13">
        <f t="shared" ref="J26" si="94">I26/(SUM(I$22:I$27))</f>
        <v>1.177536231884058E-2</v>
      </c>
      <c r="K26" s="25">
        <v>0</v>
      </c>
      <c r="L26" s="13">
        <f t="shared" ref="L26" si="95">K26/(SUM(K$22:K$27))</f>
        <v>0</v>
      </c>
      <c r="M26" s="25">
        <v>1.1200000000000001</v>
      </c>
      <c r="N26" s="13">
        <f t="shared" ref="N26" si="96">M26/(SUM(M$22:M$27))</f>
        <v>3.8687392055267701E-2</v>
      </c>
      <c r="O26" s="25">
        <v>8.5299999999999994</v>
      </c>
      <c r="P26" s="13">
        <f t="shared" si="82"/>
        <v>3.3946195479146769E-2</v>
      </c>
      <c r="Q26" s="25">
        <v>22.52</v>
      </c>
      <c r="R26" s="13">
        <f t="shared" si="83"/>
        <v>4.6790916079702469E-2</v>
      </c>
      <c r="S26" s="25">
        <v>1.1200000000000001</v>
      </c>
      <c r="T26" s="13">
        <f t="shared" si="84"/>
        <v>0.37710437710437716</v>
      </c>
    </row>
    <row r="27" spans="1:20" ht="15.75" thickBot="1" x14ac:dyDescent="0.3">
      <c r="A27" s="42"/>
      <c r="B27" s="5" t="s">
        <v>21</v>
      </c>
      <c r="C27" s="26">
        <v>0</v>
      </c>
      <c r="D27" s="14">
        <f t="shared" si="77"/>
        <v>0</v>
      </c>
      <c r="E27" s="26">
        <v>0</v>
      </c>
      <c r="F27" s="14">
        <f t="shared" si="77"/>
        <v>0</v>
      </c>
      <c r="G27" s="26">
        <v>0</v>
      </c>
      <c r="H27" s="14">
        <f t="shared" ref="H27" si="97">G27/(SUM(G$22:G$27))</f>
        <v>0</v>
      </c>
      <c r="I27" s="26">
        <v>0.23</v>
      </c>
      <c r="J27" s="14">
        <f t="shared" ref="J27" si="98">I27/(SUM(I$22:I$27))</f>
        <v>2.0833333333333332E-2</v>
      </c>
      <c r="K27" s="26">
        <v>0</v>
      </c>
      <c r="L27" s="14">
        <f t="shared" ref="L27" si="99">K27/(SUM(K$22:K$27))</f>
        <v>0</v>
      </c>
      <c r="M27" s="26">
        <v>2.91</v>
      </c>
      <c r="N27" s="14">
        <f t="shared" ref="N27" si="100">M27/(SUM(M$22:M$27))</f>
        <v>0.10051813471502591</v>
      </c>
      <c r="O27" s="26">
        <v>6.91</v>
      </c>
      <c r="P27" s="14">
        <f t="shared" si="82"/>
        <v>2.749920407513531E-2</v>
      </c>
      <c r="Q27" s="26">
        <v>60.52</v>
      </c>
      <c r="R27" s="14">
        <f t="shared" si="83"/>
        <v>0.12574539259074571</v>
      </c>
      <c r="S27" s="26">
        <v>0.99</v>
      </c>
      <c r="T27" s="14">
        <f t="shared" si="84"/>
        <v>0.33333333333333337</v>
      </c>
    </row>
    <row r="28" spans="1:20" ht="15.75" thickBot="1" x14ac:dyDescent="0.3">
      <c r="A28" s="8" t="s">
        <v>22</v>
      </c>
      <c r="B28" s="9" t="s">
        <v>29</v>
      </c>
      <c r="C28" s="30"/>
      <c r="D28" s="22"/>
      <c r="E28" s="30"/>
      <c r="F28" s="22"/>
      <c r="G28" s="30"/>
      <c r="H28" s="22"/>
      <c r="I28" s="30"/>
      <c r="J28" s="22"/>
      <c r="K28" s="30"/>
      <c r="L28" s="22"/>
      <c r="M28" s="30"/>
      <c r="N28" s="22"/>
      <c r="O28" s="30"/>
      <c r="P28" s="22"/>
      <c r="Q28" s="30"/>
      <c r="R28" s="22"/>
      <c r="S28" s="30"/>
      <c r="T28" s="22"/>
    </row>
    <row r="29" spans="1:20" x14ac:dyDescent="0.25">
      <c r="A29" s="44" t="s">
        <v>23</v>
      </c>
      <c r="B29" s="3" t="s">
        <v>30</v>
      </c>
      <c r="C29" s="27">
        <v>0.03</v>
      </c>
      <c r="D29" s="17">
        <f>C29/(SUM(C$29:C$31))</f>
        <v>1</v>
      </c>
      <c r="E29" s="27">
        <v>0.05</v>
      </c>
      <c r="F29" s="17">
        <f>E29/(SUM(E$29:E$31))</f>
        <v>1</v>
      </c>
      <c r="G29" s="27">
        <v>0.21</v>
      </c>
      <c r="H29" s="17">
        <f>G29/(SUM(G$29:G$31))</f>
        <v>1</v>
      </c>
      <c r="I29" s="27">
        <v>11.04</v>
      </c>
      <c r="J29" s="17">
        <f>I29/(SUM(I$29:I$31))</f>
        <v>1</v>
      </c>
      <c r="K29" s="27">
        <v>0.09</v>
      </c>
      <c r="L29" s="17">
        <f>K29/(SUM(K$29:K$31))</f>
        <v>1</v>
      </c>
      <c r="M29" s="27">
        <v>28.95</v>
      </c>
      <c r="N29" s="17">
        <f>M29/(SUM(M$29:M$31))</f>
        <v>1</v>
      </c>
      <c r="O29" s="27">
        <v>251.26</v>
      </c>
      <c r="P29" s="17">
        <f>O29/(SUM(O$29:O$31))</f>
        <v>0.99992040751353073</v>
      </c>
      <c r="Q29" s="27">
        <v>451.16</v>
      </c>
      <c r="R29" s="17">
        <f>Q29/(SUM(Q$29:Q$31))</f>
        <v>0.93739741112427022</v>
      </c>
      <c r="S29" s="27">
        <v>2.96</v>
      </c>
      <c r="T29" s="17">
        <f ca="1">S29/(SUM(S$29:S$31))</f>
        <v>1</v>
      </c>
    </row>
    <row r="30" spans="1:20" x14ac:dyDescent="0.25">
      <c r="A30" s="45"/>
      <c r="B30" s="4" t="s">
        <v>31</v>
      </c>
      <c r="C30" s="25"/>
      <c r="D30" s="18">
        <f>C30/(SUM(C$29:C$31))</f>
        <v>0</v>
      </c>
      <c r="E30" s="25"/>
      <c r="F30" s="18">
        <f>E30/(SUM(E$29:E$31))</f>
        <v>0</v>
      </c>
      <c r="G30" s="25"/>
      <c r="H30" s="18">
        <f>G30/(SUM(G$29:G$31))</f>
        <v>0</v>
      </c>
      <c r="I30" s="25"/>
      <c r="J30" s="18">
        <f>I30/(SUM(I$29:I$31))</f>
        <v>0</v>
      </c>
      <c r="K30" s="25"/>
      <c r="L30" s="18">
        <f>K30/(SUM(K$29:K$31))</f>
        <v>0</v>
      </c>
      <c r="M30" s="25">
        <v>0</v>
      </c>
      <c r="N30" s="18">
        <f>M30/(SUM(M$29:M$31))</f>
        <v>0</v>
      </c>
      <c r="O30" s="25">
        <v>0.02</v>
      </c>
      <c r="P30" s="18">
        <f>O30/(SUM(O$29:O$31))</f>
        <v>7.9592486469277302E-5</v>
      </c>
      <c r="Q30" s="25">
        <v>12.11</v>
      </c>
      <c r="R30" s="18">
        <f>Q30/(SUM(Q$29:Q$31))</f>
        <v>2.5161545014440356E-2</v>
      </c>
      <c r="S30" s="25">
        <v>0</v>
      </c>
      <c r="T30" s="18">
        <f ca="1">S30/(SUM(S$29:S$31))</f>
        <v>0</v>
      </c>
    </row>
    <row r="31" spans="1:20" ht="15.75" thickBot="1" x14ac:dyDescent="0.3">
      <c r="A31" s="46"/>
      <c r="B31" s="37" t="s">
        <v>14</v>
      </c>
      <c r="C31" s="38"/>
      <c r="D31" s="40">
        <f>C31/(SUM(C$29:C$31))</f>
        <v>0</v>
      </c>
      <c r="E31" s="38"/>
      <c r="F31" s="39">
        <f>(E31/(SUM(E29:E31)))</f>
        <v>0</v>
      </c>
      <c r="G31" s="38"/>
      <c r="H31" s="39">
        <f>G31/(SUM(G$29:G$31))</f>
        <v>0</v>
      </c>
      <c r="I31" s="38"/>
      <c r="J31" s="39">
        <f>I31/(SUM(I$29:I$31))</f>
        <v>0</v>
      </c>
      <c r="K31" s="38"/>
      <c r="L31" s="39">
        <f>K31/(SUM(K$29:K$31))</f>
        <v>0</v>
      </c>
      <c r="M31" s="38"/>
      <c r="N31" s="39">
        <f>M31/(SUM(M$29:M$31))</f>
        <v>0</v>
      </c>
      <c r="O31" s="38"/>
      <c r="P31" s="39">
        <f>O31/(SUM(O$29:O$31))</f>
        <v>0</v>
      </c>
      <c r="Q31" s="38">
        <v>18.02</v>
      </c>
      <c r="R31" s="39">
        <f>Q31/(SUM(Q$29:Q$31))</f>
        <v>3.744104386128945E-2</v>
      </c>
      <c r="S31" s="38">
        <v>0</v>
      </c>
      <c r="T31" s="39">
        <f ca="1">S31/(SUM(S$29:S$31))</f>
        <v>0</v>
      </c>
    </row>
    <row r="32" spans="1:20" ht="15.75" thickBot="1" x14ac:dyDescent="0.3">
      <c r="A32" s="42" t="s">
        <v>24</v>
      </c>
      <c r="B32" s="6" t="s">
        <v>25</v>
      </c>
      <c r="C32" s="28">
        <v>0</v>
      </c>
      <c r="D32" s="20">
        <f>C32/(SUM(C$32:C$34))</f>
        <v>0</v>
      </c>
      <c r="E32" s="28">
        <v>0</v>
      </c>
      <c r="F32" s="20">
        <f>E32/(SUM(E$32:E$34))</f>
        <v>0</v>
      </c>
      <c r="G32" s="28">
        <v>0</v>
      </c>
      <c r="H32" s="20">
        <f>G32/(SUM(G$32:G$34))</f>
        <v>0</v>
      </c>
      <c r="I32" s="28">
        <v>0.02</v>
      </c>
      <c r="J32" s="20">
        <f>I32/(SUM(I$32:I$34))</f>
        <v>1.8115942028985505E-3</v>
      </c>
      <c r="K32" s="28">
        <v>0</v>
      </c>
      <c r="L32" s="20">
        <f>K32/(SUM(K$32:K$34))</f>
        <v>0</v>
      </c>
      <c r="M32" s="28">
        <v>0.04</v>
      </c>
      <c r="N32" s="20">
        <f>M32/(SUM(M$32:M$34))</f>
        <v>1.3821700069108502E-3</v>
      </c>
      <c r="O32" s="28">
        <v>0.11</v>
      </c>
      <c r="P32" s="20">
        <f>O32/(SUM(O$32:O$34))</f>
        <v>4.3774125512356242E-4</v>
      </c>
      <c r="Q32" s="28">
        <v>0.34</v>
      </c>
      <c r="R32" s="20">
        <f>Q32/(SUM(Q$32:Q$34))</f>
        <v>7.0643478983565004E-4</v>
      </c>
      <c r="S32" s="28">
        <v>0</v>
      </c>
      <c r="T32" s="20">
        <f ca="1">S32/(SUM(S$32:S$34))</f>
        <v>0</v>
      </c>
    </row>
    <row r="33" spans="1:20" ht="15.75" thickBot="1" x14ac:dyDescent="0.3">
      <c r="A33" s="42"/>
      <c r="B33" s="4" t="s">
        <v>26</v>
      </c>
      <c r="C33" s="25">
        <v>0</v>
      </c>
      <c r="D33" s="18">
        <f t="shared" ref="D33:F34" si="101">C33/(SUM(C$32:C$34))</f>
        <v>0</v>
      </c>
      <c r="E33" s="25">
        <v>0.01</v>
      </c>
      <c r="F33" s="18">
        <f t="shared" si="101"/>
        <v>0.16666666666666666</v>
      </c>
      <c r="G33" s="25">
        <v>0.02</v>
      </c>
      <c r="H33" s="18">
        <f t="shared" ref="H33" si="102">G33/(SUM(G$32:G$34))</f>
        <v>9.5238095238095247E-2</v>
      </c>
      <c r="I33" s="25">
        <v>0.05</v>
      </c>
      <c r="J33" s="18">
        <f t="shared" ref="J33" si="103">I33/(SUM(I$32:I$34))</f>
        <v>4.528985507246377E-3</v>
      </c>
      <c r="K33" s="25">
        <v>0</v>
      </c>
      <c r="L33" s="18">
        <f t="shared" ref="L33" si="104">K33/(SUM(K$32:K$34))</f>
        <v>0</v>
      </c>
      <c r="M33" s="25">
        <v>0.43</v>
      </c>
      <c r="N33" s="18">
        <f t="shared" ref="N33" si="105">M33/(SUM(M$32:M$34))</f>
        <v>1.485832757429164E-2</v>
      </c>
      <c r="O33" s="25">
        <v>0.7</v>
      </c>
      <c r="P33" s="18">
        <f t="shared" ref="P33:P34" si="106">O33/(SUM(O$32:O$34))</f>
        <v>2.7856261689681245E-3</v>
      </c>
      <c r="Q33" s="25">
        <v>3.16</v>
      </c>
      <c r="R33" s="18">
        <f t="shared" ref="R33:R34" si="107">Q33/(SUM(Q$32:Q$34))</f>
        <v>6.5656880467078061E-3</v>
      </c>
      <c r="S33" s="25">
        <v>0</v>
      </c>
      <c r="T33" s="18">
        <f t="shared" ref="T33:T34" ca="1" si="108">S33/(SUM(S$32:S$34))</f>
        <v>0</v>
      </c>
    </row>
    <row r="34" spans="1:20" ht="15.75" thickBot="1" x14ac:dyDescent="0.3">
      <c r="A34" s="42"/>
      <c r="B34" s="7" t="s">
        <v>27</v>
      </c>
      <c r="C34" s="29">
        <v>0.03</v>
      </c>
      <c r="D34" s="21">
        <f t="shared" si="101"/>
        <v>1</v>
      </c>
      <c r="E34" s="29">
        <v>0.05</v>
      </c>
      <c r="F34" s="21">
        <f t="shared" si="101"/>
        <v>0.83333333333333326</v>
      </c>
      <c r="G34" s="29">
        <v>0.19</v>
      </c>
      <c r="H34" s="21">
        <f t="shared" ref="H34" si="109">G34/(SUM(G$32:G$34))</f>
        <v>0.90476190476190477</v>
      </c>
      <c r="I34" s="29">
        <v>10.97</v>
      </c>
      <c r="J34" s="21">
        <f t="shared" ref="J34" si="110">I34/(SUM(I$32:I$34))</f>
        <v>0.9936594202898551</v>
      </c>
      <c r="K34" s="29">
        <v>0.08</v>
      </c>
      <c r="L34" s="21">
        <f t="shared" ref="L34" si="111">K34/(SUM(K$32:K$34))</f>
        <v>1</v>
      </c>
      <c r="M34" s="29">
        <v>28.47</v>
      </c>
      <c r="N34" s="21">
        <f t="shared" ref="N34" si="112">M34/(SUM(M$32:M$34))</f>
        <v>0.9837595024187975</v>
      </c>
      <c r="O34" s="29">
        <v>250.48</v>
      </c>
      <c r="P34" s="21">
        <f t="shared" si="106"/>
        <v>0.99677663257590832</v>
      </c>
      <c r="Q34" s="29">
        <v>477.79</v>
      </c>
      <c r="R34" s="21">
        <f t="shared" si="107"/>
        <v>0.99272787716345656</v>
      </c>
      <c r="S34" s="29">
        <v>2.96</v>
      </c>
      <c r="T34" s="21">
        <f t="shared" ca="1" si="108"/>
        <v>1</v>
      </c>
    </row>
    <row r="35" spans="1:20" ht="15.75" thickBot="1" x14ac:dyDescent="0.3">
      <c r="A35" s="42" t="s">
        <v>28</v>
      </c>
      <c r="B35" s="3" t="s">
        <v>25</v>
      </c>
      <c r="C35" s="27">
        <v>0</v>
      </c>
      <c r="D35" s="17">
        <f>C35/(SUM(C$35:C$37))</f>
        <v>0</v>
      </c>
      <c r="E35" s="27">
        <v>0</v>
      </c>
      <c r="F35" s="17">
        <f>E35/(SUM(E$35:E$37))</f>
        <v>0</v>
      </c>
      <c r="G35" s="27">
        <v>0</v>
      </c>
      <c r="H35" s="17">
        <f>G35/(SUM(G$35:G$37))</f>
        <v>0</v>
      </c>
      <c r="I35" s="27">
        <v>0.02</v>
      </c>
      <c r="J35" s="17">
        <f>I35/(SUM(I$35:I$37))</f>
        <v>1.8115942028985505E-3</v>
      </c>
      <c r="K35" s="27">
        <v>0</v>
      </c>
      <c r="L35" s="17">
        <f>K35/(SUM(K$35:K$37))</f>
        <v>0</v>
      </c>
      <c r="M35" s="27">
        <v>0.04</v>
      </c>
      <c r="N35" s="17">
        <f>M35/(SUM(M$35:M$37))</f>
        <v>1.3821700069108502E-3</v>
      </c>
      <c r="O35" s="41">
        <v>0.43</v>
      </c>
      <c r="P35" s="17">
        <f>O35/(SUM(O$35:O$37))</f>
        <v>1.7111703609375623E-3</v>
      </c>
      <c r="Q35" s="27">
        <v>126.21</v>
      </c>
      <c r="R35" s="17">
        <f>Q35/(SUM(Q$35:Q$37))</f>
        <v>0.26223274948575698</v>
      </c>
      <c r="S35" s="27">
        <v>0</v>
      </c>
      <c r="T35" s="17">
        <f>S35/(SUM(S$35:S$37))</f>
        <v>0</v>
      </c>
    </row>
    <row r="36" spans="1:20" ht="15.75" thickBot="1" x14ac:dyDescent="0.3">
      <c r="A36" s="42"/>
      <c r="B36" s="4" t="s">
        <v>26</v>
      </c>
      <c r="C36" s="25">
        <v>0</v>
      </c>
      <c r="D36" s="18">
        <f t="shared" ref="D36:F37" si="113">C36/(SUM(C$35:C$37))</f>
        <v>0</v>
      </c>
      <c r="E36" s="25">
        <v>0.01</v>
      </c>
      <c r="F36" s="18">
        <f t="shared" si="113"/>
        <v>0.16666666666666666</v>
      </c>
      <c r="G36" s="25">
        <v>0.02</v>
      </c>
      <c r="H36" s="18">
        <f t="shared" ref="H36" si="114">G36/(SUM(G$35:G$37))</f>
        <v>9.5238095238095247E-2</v>
      </c>
      <c r="I36" s="25">
        <v>0.05</v>
      </c>
      <c r="J36" s="18">
        <f t="shared" ref="J36" si="115">I36/(SUM(I$35:I$37))</f>
        <v>4.528985507246377E-3</v>
      </c>
      <c r="K36" s="25">
        <v>0</v>
      </c>
      <c r="L36" s="18">
        <f t="shared" ref="L36" si="116">K36/(SUM(K$35:K$37))</f>
        <v>0</v>
      </c>
      <c r="M36" s="25">
        <v>0.43</v>
      </c>
      <c r="N36" s="18">
        <f t="shared" ref="N36" si="117">M36/(SUM(M$35:M$37))</f>
        <v>1.485832757429164E-2</v>
      </c>
      <c r="O36" s="41">
        <v>5.33</v>
      </c>
      <c r="P36" s="18">
        <f t="shared" ref="P36:P37" si="118">O36/(SUM(O$35:O$37))</f>
        <v>2.1210553543714435E-2</v>
      </c>
      <c r="Q36" s="25">
        <v>341.79</v>
      </c>
      <c r="R36" s="18">
        <f t="shared" ref="R36:R37" si="119">Q36/(SUM(Q$35:Q$37))</f>
        <v>0.7101539612291965</v>
      </c>
      <c r="S36" s="25">
        <v>0</v>
      </c>
      <c r="T36" s="18">
        <f t="shared" ref="T36:T37" si="120">S36/(SUM(S$35:S$37))</f>
        <v>0</v>
      </c>
    </row>
    <row r="37" spans="1:20" ht="15.75" thickBot="1" x14ac:dyDescent="0.3">
      <c r="A37" s="42"/>
      <c r="B37" s="5" t="s">
        <v>27</v>
      </c>
      <c r="C37" s="26">
        <v>0.03</v>
      </c>
      <c r="D37" s="19">
        <f t="shared" si="113"/>
        <v>1</v>
      </c>
      <c r="E37" s="26">
        <v>0.05</v>
      </c>
      <c r="F37" s="19">
        <f t="shared" si="113"/>
        <v>0.83333333333333326</v>
      </c>
      <c r="G37" s="26">
        <v>0.19</v>
      </c>
      <c r="H37" s="19">
        <f t="shared" ref="H37" si="121">G37/(SUM(G$35:G$37))</f>
        <v>0.90476190476190477</v>
      </c>
      <c r="I37" s="26">
        <v>10.97</v>
      </c>
      <c r="J37" s="19">
        <f t="shared" ref="J37" si="122">I37/(SUM(I$35:I$37))</f>
        <v>0.9936594202898551</v>
      </c>
      <c r="K37" s="26">
        <v>0.08</v>
      </c>
      <c r="L37" s="19">
        <f t="shared" ref="L37" si="123">K37/(SUM(K$35:K$37))</f>
        <v>1</v>
      </c>
      <c r="M37" s="26">
        <v>28.47</v>
      </c>
      <c r="N37" s="19">
        <f t="shared" ref="N37" si="124">M37/(SUM(M$35:M$37))</f>
        <v>0.9837595024187975</v>
      </c>
      <c r="O37" s="41">
        <v>245.53</v>
      </c>
      <c r="P37" s="19">
        <f t="shared" si="118"/>
        <v>0.97707827609534803</v>
      </c>
      <c r="Q37" s="26">
        <v>13.29</v>
      </c>
      <c r="R37" s="19">
        <f t="shared" si="119"/>
        <v>2.7613289285046434E-2</v>
      </c>
      <c r="S37" s="26">
        <f>+S34</f>
        <v>2.96</v>
      </c>
      <c r="T37" s="19">
        <f t="shared" si="120"/>
        <v>1</v>
      </c>
    </row>
    <row r="38" spans="1:20" ht="15.75" thickBot="1" x14ac:dyDescent="0.3">
      <c r="A38" s="10" t="s">
        <v>41</v>
      </c>
      <c r="B38" s="11"/>
      <c r="C38" s="23"/>
      <c r="D38" s="36">
        <v>0</v>
      </c>
      <c r="E38" s="23"/>
      <c r="F38" s="36">
        <v>0</v>
      </c>
      <c r="G38" s="23"/>
      <c r="H38" s="36">
        <v>2.0000000000000001E-4</v>
      </c>
      <c r="I38" s="23"/>
      <c r="J38" s="36">
        <v>2.0000000000000001E-4</v>
      </c>
      <c r="K38" s="24"/>
      <c r="L38" s="36">
        <v>1.34E-2</v>
      </c>
      <c r="M38" s="24"/>
      <c r="N38" s="36">
        <v>3.2000000000000002E-3</v>
      </c>
      <c r="O38" s="24"/>
      <c r="P38" s="36">
        <v>6.9999999999999999E-4</v>
      </c>
      <c r="Q38" s="24"/>
      <c r="R38" s="36">
        <v>3.8E-3</v>
      </c>
      <c r="S38" s="24"/>
      <c r="T38" s="36">
        <v>0</v>
      </c>
    </row>
  </sheetData>
  <mergeCells count="24">
    <mergeCell ref="S1:T1"/>
    <mergeCell ref="T3:T4"/>
    <mergeCell ref="O1:P1"/>
    <mergeCell ref="P3:P4"/>
    <mergeCell ref="Q1:R1"/>
    <mergeCell ref="R3:R4"/>
    <mergeCell ref="L3:L4"/>
    <mergeCell ref="N3:N4"/>
    <mergeCell ref="M1:N1"/>
    <mergeCell ref="C1:D1"/>
    <mergeCell ref="E1:F1"/>
    <mergeCell ref="G1:H1"/>
    <mergeCell ref="I1:J1"/>
    <mergeCell ref="K1:L1"/>
    <mergeCell ref="A35:A37"/>
    <mergeCell ref="D3:D4"/>
    <mergeCell ref="F3:F4"/>
    <mergeCell ref="H3:H4"/>
    <mergeCell ref="J3:J4"/>
    <mergeCell ref="A6:A11"/>
    <mergeCell ref="A12:A21"/>
    <mergeCell ref="A22:A27"/>
    <mergeCell ref="A32:A34"/>
    <mergeCell ref="A29:A3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511FEBAE24B343873352CD91781B6F" ma:contentTypeVersion="7" ma:contentTypeDescription="Create a new document." ma:contentTypeScope="" ma:versionID="65dc6e864e76effd613c5b06a9b5e1c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00e3c557128308cfc325f46ec375cf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" nillable="true" ma:displayName="Scheduling Start Date" ma:description="" ma:internalName="PublishingStartDate" ma:readOnly="false">
      <xsd:simpleType>
        <xsd:restriction base="dms:Unknown"/>
      </xsd:simpleType>
    </xsd:element>
    <xsd:element name="PublishingExpirationDate" ma:index="3" nillable="true" ma:displayName="Scheduling End Date" ma:description="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4E08AD4-992C-4C17-9654-885C5CBFAD6C}"/>
</file>

<file path=customXml/itemProps2.xml><?xml version="1.0" encoding="utf-8"?>
<ds:datastoreItem xmlns:ds="http://schemas.openxmlformats.org/officeDocument/2006/customXml" ds:itemID="{74E66CA5-F839-41EA-A9C7-8375CB663141}"/>
</file>

<file path=customXml/itemProps3.xml><?xml version="1.0" encoding="utf-8"?>
<ds:datastoreItem xmlns:ds="http://schemas.openxmlformats.org/officeDocument/2006/customXml" ds:itemID="{3C4795C3-9BBF-481A-A99D-6FEB6E74136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Skabelon</vt:lpstr>
    </vt:vector>
  </TitlesOfParts>
  <Company>Danske Bank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Realkredit Danmark CRR129(7) Portfolio Information Q3 2018</dc:title>
  <dc:creator>Inger Lise Wolff-Jensen</dc:creator>
  <cp:lastModifiedBy>Mads Friis Bendix</cp:lastModifiedBy>
  <dcterms:created xsi:type="dcterms:W3CDTF">2015-04-24T13:23:13Z</dcterms:created>
  <dcterms:modified xsi:type="dcterms:W3CDTF">2018-11-09T08:20:38Z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0x0101009C511FEBAE24B343873352CD91781B6F</vt:lpwstr>
  </property>
  <property fmtid="{D5CDD505-2E9C-101B-9397-08002B2CF9AE}" pid="3" name="Order">
    <vt:r8>125600</vt:r8>
  </property>
  <property fmtid="{D5CDD505-2E9C-101B-9397-08002B2CF9AE}" pid="4" name="TemplateUrl">
    <vt:lpwstr/>
  </property>
  <property fmtid="{D5CDD505-2E9C-101B-9397-08002B2CF9AE}" pid="5" name="ComplianceAssetId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